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Q2'June24\"/>
    </mc:Choice>
  </mc:AlternateContent>
  <xr:revisionPtr revIDLastSave="0" documentId="13_ncr:1_{147F6CB2-D760-4190-8B7F-E706ED0C1579}" xr6:coauthVersionLast="47" xr6:coauthVersionMax="47" xr10:uidLastSave="{00000000-0000-0000-0000-000000000000}"/>
  <bookViews>
    <workbookView xWindow="-108" yWindow="-108" windowWidth="23256" windowHeight="12456" activeTab="2" xr2:uid="{C27E4FD6-C8D0-4748-9F5E-2B845B93E098}"/>
  </bookViews>
  <sheets>
    <sheet name="2-4" sheetId="1" r:id="rId1"/>
    <sheet name="5 (3m) " sheetId="6" r:id="rId2"/>
    <sheet name="6 (6M)" sheetId="7" r:id="rId3"/>
    <sheet name="7 " sheetId="8" r:id="rId4"/>
    <sheet name="8" sheetId="9" r:id="rId5"/>
    <sheet name="9-10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8" l="1"/>
  <c r="P29" i="8"/>
  <c r="P28" i="8"/>
  <c r="P25" i="8"/>
  <c r="P21" i="8"/>
  <c r="P20" i="8"/>
  <c r="P19" i="8"/>
  <c r="P16" i="8"/>
  <c r="P23" i="8" s="1"/>
  <c r="L25" i="10"/>
  <c r="P32" i="8" l="1"/>
  <c r="F73" i="10"/>
  <c r="N23" i="9"/>
  <c r="L14" i="1" l="1"/>
  <c r="J73" i="10" s="1"/>
  <c r="L70" i="10" l="1"/>
  <c r="L62" i="10"/>
  <c r="L38" i="10"/>
  <c r="L37" i="10"/>
  <c r="H70" i="10"/>
  <c r="H57" i="10"/>
  <c r="H62" i="10" s="1"/>
  <c r="H38" i="10"/>
  <c r="H25" i="10"/>
  <c r="H37" i="10" s="1"/>
  <c r="L27" i="9"/>
  <c r="J27" i="9"/>
  <c r="H27" i="9"/>
  <c r="F27" i="9"/>
  <c r="N25" i="9"/>
  <c r="N24" i="9"/>
  <c r="N20" i="9"/>
  <c r="N32" i="8"/>
  <c r="L32" i="8"/>
  <c r="J32" i="8"/>
  <c r="H32" i="8"/>
  <c r="F32" i="8"/>
  <c r="L37" i="7"/>
  <c r="L22" i="7"/>
  <c r="L14" i="7"/>
  <c r="L24" i="7" s="1"/>
  <c r="L27" i="7" s="1"/>
  <c r="H37" i="7"/>
  <c r="H22" i="7"/>
  <c r="H14" i="7"/>
  <c r="H24" i="7" s="1"/>
  <c r="H27" i="7" s="1"/>
  <c r="L39" i="7" l="1"/>
  <c r="H39" i="7"/>
  <c r="L41" i="10"/>
  <c r="L72" i="10" s="1"/>
  <c r="L75" i="10" s="1"/>
  <c r="H41" i="10"/>
  <c r="H72" i="10" s="1"/>
  <c r="H75" i="10" s="1"/>
  <c r="N27" i="9"/>
  <c r="L36" i="6"/>
  <c r="L21" i="6"/>
  <c r="L13" i="6"/>
  <c r="L23" i="6" s="1"/>
  <c r="L26" i="6" s="1"/>
  <c r="L38" i="6" s="1"/>
  <c r="H36" i="6"/>
  <c r="H21" i="6"/>
  <c r="H13" i="6"/>
  <c r="H23" i="6" s="1"/>
  <c r="H26" i="6" s="1"/>
  <c r="J70" i="10"/>
  <c r="F70" i="10"/>
  <c r="J62" i="10"/>
  <c r="F62" i="10"/>
  <c r="A49" i="10"/>
  <c r="L18" i="9"/>
  <c r="J18" i="9"/>
  <c r="H18" i="9"/>
  <c r="F18" i="9"/>
  <c r="N16" i="9"/>
  <c r="N15" i="9"/>
  <c r="N14" i="9"/>
  <c r="N11" i="9"/>
  <c r="N23" i="8"/>
  <c r="L23" i="8"/>
  <c r="J23" i="8"/>
  <c r="H23" i="8"/>
  <c r="F23" i="8"/>
  <c r="J37" i="7"/>
  <c r="F37" i="7"/>
  <c r="J22" i="7"/>
  <c r="F22" i="7"/>
  <c r="J14" i="7"/>
  <c r="F14" i="7"/>
  <c r="J36" i="6"/>
  <c r="F36" i="6"/>
  <c r="J21" i="6"/>
  <c r="F21" i="6"/>
  <c r="J13" i="6"/>
  <c r="F13" i="6"/>
  <c r="J24" i="7" l="1"/>
  <c r="H38" i="6"/>
  <c r="F23" i="6"/>
  <c r="F26" i="6" s="1"/>
  <c r="F38" i="6" s="1"/>
  <c r="J23" i="6"/>
  <c r="J26" i="6" s="1"/>
  <c r="J38" i="6" s="1"/>
  <c r="N18" i="9"/>
  <c r="F24" i="7"/>
  <c r="L38" i="1"/>
  <c r="H38" i="1"/>
  <c r="J38" i="1"/>
  <c r="F38" i="1"/>
  <c r="F27" i="7" l="1"/>
  <c r="F39" i="7" s="1"/>
  <c r="F10" i="10"/>
  <c r="F25" i="10" s="1"/>
  <c r="F37" i="10" s="1"/>
  <c r="F41" i="10" s="1"/>
  <c r="F72" i="10" s="1"/>
  <c r="F75" i="10" s="1"/>
  <c r="J27" i="7"/>
  <c r="J39" i="7" s="1"/>
  <c r="J10" i="10"/>
  <c r="J25" i="10" s="1"/>
  <c r="J37" i="10" s="1"/>
  <c r="J41" i="10" s="1"/>
  <c r="J72" i="10" s="1"/>
  <c r="J75" i="10" s="1"/>
  <c r="H24" i="1"/>
  <c r="L127" i="1"/>
  <c r="J127" i="1"/>
  <c r="H127" i="1"/>
  <c r="F127" i="1"/>
  <c r="A98" i="1"/>
  <c r="A95" i="1"/>
  <c r="L77" i="1"/>
  <c r="J77" i="1"/>
  <c r="H77" i="1"/>
  <c r="F77" i="1"/>
  <c r="L68" i="1"/>
  <c r="J68" i="1"/>
  <c r="H68" i="1"/>
  <c r="F68" i="1"/>
  <c r="A50" i="1"/>
  <c r="L24" i="1"/>
  <c r="J24" i="1"/>
  <c r="J40" i="1" s="1"/>
  <c r="F24" i="1"/>
  <c r="F79" i="1" l="1"/>
  <c r="F129" i="1" s="1"/>
  <c r="J79" i="1"/>
  <c r="J129" i="1" s="1"/>
  <c r="L79" i="1"/>
  <c r="L129" i="1" s="1"/>
  <c r="H79" i="1"/>
  <c r="H129" i="1" s="1"/>
  <c r="L40" i="1"/>
  <c r="H40" i="1"/>
  <c r="F40" i="1"/>
</calcChain>
</file>

<file path=xl/sharedStrings.xml><?xml version="1.0" encoding="utf-8"?>
<sst xmlns="http://schemas.openxmlformats.org/spreadsheetml/2006/main" count="380" uniqueCount="193">
  <si>
    <t xml:space="preserve">บริษัท เทอร์ราไบท์ พลัส จำกัด (มหาชน)  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</si>
  <si>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</si>
  <si>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</si>
  <si>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</si>
  <si>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</si>
  <si>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</si>
  <si>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</si>
  <si>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2567</t>
  </si>
  <si>
    <t>พ.ศ. 2566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</si>
  <si>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</si>
  <si>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</si>
  <si>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</si>
  <si>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</si>
  <si>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</si>
  <si>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ลูกหนี้ตามสัญญาเช่าเงินทุน</t>
  </si>
  <si>
    <t>ที่ถึงกำหนดรับชำระภายในหนึ่งปี สุทธิ</t>
  </si>
  <si>
    <t>สินค้าคงเหลือ สุทธิ</t>
  </si>
  <si>
    <t>ต้นทุนบริการจ่ายล่วงหน้า</t>
  </si>
  <si>
    <t xml:space="preserve">สินทรัพย์ทางการเงินหมุนเวียนอื่น
   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</si>
  <si>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</si>
  <si>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</si>
  <si>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 สุทธิ</t>
  </si>
  <si>
    <t>เงินฝากสถาบันการเงินที่ใช้เป็นหลักประกัน</t>
  </si>
  <si>
    <t xml:space="preserve">เงินลงทุนในบริษัทย่อย </t>
  </si>
  <si>
    <t>-</t>
  </si>
  <si>
    <t>สินทรัพย์ถาวร สุทธิ</t>
  </si>
  <si>
    <t>ค่าความนิยม สุทธิ</t>
  </si>
  <si>
    <t>สินทรัพย์ไม่มีตัวตน สุทธิ</t>
  </si>
  <si>
    <t>สินทรัพย์ภาษีเงินได้รอการตัดบัญชี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</si>
  <si>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</si>
  <si>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</si>
  <si>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</si>
  <si>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……………………………………………………………….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</si>
  <si>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</si>
  <si>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</si>
  <si>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</si>
  <si>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หนี้สินตามสัญญาเช่า</t>
  </si>
  <si>
    <t>ที่ถึงกำหนดชำระภายในหนึ่งปี สุทธิ</t>
  </si>
  <si>
    <t>รวมหนี้สินหมุนเวียน</t>
  </si>
  <si>
    <t>หนี้สินไม่หมุนเวียน</t>
  </si>
  <si>
    <t>หนี้สินตามสัญญาเช่า สุทธิ</t>
  </si>
  <si>
    <t>หนี้สินภาษีเงินได้รอการตัดบัญชี สุทธิ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</si>
  <si>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</si>
  <si>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</si>
  <si>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</si>
  <si>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</si>
  <si>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</si>
  <si>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</si>
  <si>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</si>
  <si>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</si>
  <si>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</si>
  <si>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</si>
  <si>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 xml:space="preserve">จัดสรรแล้ว 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</si>
  <si>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</si>
  <si>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</si>
  <si>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</si>
  <si>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</si>
  <si>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</si>
  <si>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</si>
  <si>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</si>
  <si>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รายได้เงินปันผล</t>
  </si>
  <si>
    <t>รายได้อื่น</t>
  </si>
  <si>
    <t>รวมรายได้</t>
  </si>
  <si>
    <t>ค่าใช้จ่ายในการขาย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</si>
  <si>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</si>
  <si>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</si>
  <si>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</si>
  <si>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กำไรก่อนภาษีเงินได้</t>
  </si>
  <si>
    <t>ภาษีเงินได้</t>
  </si>
  <si>
    <t>ขาดทุนเบ็ดเสร็จอื่น</t>
  </si>
  <si>
    <t>รายการที่จะไม่จัดประเภทรายการใหม่ไปยัง</t>
  </si>
  <si>
    <t>กำไรหรือขาดทุนในภายหลัง</t>
  </si>
  <si>
    <t xml:space="preserve">  ของผลประโยชน์พนักงาน</t>
  </si>
  <si>
    <t>ภาษีเงินได้ของรายการที่จะไม่จัดประเภทรายการใหม่</t>
  </si>
  <si>
    <t xml:space="preserve">  ไปยังกำไรหรือขาดทุนในภายหลัง</t>
  </si>
  <si>
    <t>กำไรต่อหุ้น</t>
  </si>
  <si>
    <t>กำไรต่อหุ้นขั้นพื้นฐาน</t>
  </si>
  <si>
    <t xml:space="preserve">ข้อมูลทางการเงินรวม </t>
  </si>
  <si>
    <t>ส่วนของผู้เป็นเจ้าของของบริษัทใหญ่</t>
  </si>
  <si>
    <t>องค์ประกอบอื่น</t>
  </si>
  <si>
    <t>ของส่วนของ</t>
  </si>
  <si>
    <t>เจ้าของ</t>
  </si>
  <si>
    <t>ส่วนต่ำจาก</t>
  </si>
  <si>
    <t>การรวมธุรกิจ</t>
  </si>
  <si>
    <t>ทุนที่ออกและ</t>
  </si>
  <si>
    <t xml:space="preserve"> ส่วนเกิน</t>
  </si>
  <si>
    <t xml:space="preserve"> สำรอง</t>
  </si>
  <si>
    <t>ยังไม่ได้</t>
  </si>
  <si>
    <t>ภายใต้การ</t>
  </si>
  <si>
    <t>รวม</t>
  </si>
  <si>
    <t>ชำระแล้ว</t>
  </si>
  <si>
    <t>มูลค่าหุ้น</t>
  </si>
  <si>
    <t>ตามกฎหมาย</t>
  </si>
  <si>
    <t>จัดสรร</t>
  </si>
  <si>
    <t>ควบคุมเดียวกัน</t>
  </si>
  <si>
    <t>เงินปันผลจ่าย</t>
  </si>
  <si>
    <t xml:space="preserve">ข้อมูลทางการเงินเฉพาะกิจการ </t>
  </si>
  <si>
    <t xml:space="preserve"> ทุนที่ออกและ</t>
  </si>
  <si>
    <t xml:space="preserve"> ส่วนเกินมูลค่าหุ้น</t>
  </si>
  <si>
    <t xml:space="preserve">งบกระแสเงินสด </t>
  </si>
  <si>
    <t>กระแสเงินสดจากกิจกรรมดำเนินงาน</t>
  </si>
  <si>
    <t>รายการปรับปรุงกำไรก่อนภาษีเงินได้เป็นเงินสดสุทธิ</t>
  </si>
  <si>
    <t xml:space="preserve">   จากกิจกรรมดำเนินงาน</t>
  </si>
  <si>
    <t xml:space="preserve">   </t>
  </si>
  <si>
    <t>- ค่าเสื่อมราคาและค่าตัดจำหน่าย</t>
  </si>
  <si>
    <t>- ดอกเบี้ยรับ</t>
  </si>
  <si>
    <t>- เงินปันผลรับ</t>
  </si>
  <si>
    <t>- ต้นทุนทางการเงิน</t>
  </si>
  <si>
    <t>- ค่าใช้จ่ายผลประโยชน์พนักงาน</t>
  </si>
  <si>
    <t>- กำไรจากการปรับมูลค่ายุติธรรมของสินทรัพย์ทางการเงิน</t>
  </si>
  <si>
    <t>- กำไรจากการจำหน่ายสินทรัพย์ถาวร</t>
  </si>
  <si>
    <t>- ค่าเผื่อการปรับลดมูลค่าของสินค้าคงเหลือ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</si>
  <si>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</si>
  <si>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</si>
  <si>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</si>
  <si>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- ลูกหนี้ตามสัญญาเช่าเงินทุน</t>
  </si>
  <si>
    <t>- สินค้าคงเหลือ</t>
  </si>
  <si>
    <t>- ต้นทุนบริการจ่ายล่วงหน้า</t>
  </si>
  <si>
    <t>- สินทรัพย์หมุนเวียนอื่น</t>
  </si>
  <si>
    <t>- สินทรัพย์ไม่หมุนเวียนอื่น</t>
  </si>
  <si>
    <t>- หนี้สินที่เกิดจากสัญญา</t>
  </si>
  <si>
    <t>เงินสดได้มาจาก (ใช้ไปใน) การดำเนินงาน</t>
  </si>
  <si>
    <t>- จ่ายภาษีเงินได้</t>
  </si>
  <si>
    <t>- เงินสดรับจากการขอคืนภาษีเงินได้</t>
  </si>
  <si>
    <t>เงินสดสุทธิได้มาจาก (ใช้ไปใน) กิจกรรมดำเนินงาน</t>
  </si>
  <si>
    <t>งบกระแสเงินสด</t>
  </si>
  <si>
    <t>กระแสเงินสดจากกิจกรรมลงทุน</t>
  </si>
  <si>
    <t>เงินสดรับจากการจำหน่ายสินทรัพย์ถาวร</t>
  </si>
  <si>
    <t>เงินสดจ่ายซื้อสินทรัพย์ถาวร</t>
  </si>
  <si>
    <t>เงินสดจ่ายซื้อสินทรัพย์ไม่มีตัวตน</t>
  </si>
  <si>
    <t>เงินสดรับจากเงินปันผล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</si>
  <si>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</si>
  <si>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</si>
  <si>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</si>
  <si>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เงินสดจ่ายค่าดอกเบี้ย</t>
  </si>
  <si>
    <t>เงินสดจ่ายเงินปันผล</t>
  </si>
  <si>
    <t>ข้อมูลเพิ่มเติมเกี่ยวกับกระแสเงินสด</t>
  </si>
  <si>
    <t>ลูกหนี้การค้าและลูกหนี้หมุนเวียนอื่น สุทธิ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</si>
  <si>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</si>
  <si>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</si>
  <si>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สินทรัพย์สิทธิการใช้ สุทธิ</t>
  </si>
  <si>
    <t>ขาดทุนจากการวัดมูลค่าใหม่</t>
  </si>
  <si>
    <t>สินทรัพย์หมุนเวียนที่เกิดจากสัญญา สุทธิ</t>
  </si>
  <si>
    <t>หนี้สินหมุนเวียนที่เกิดจากสัญญา</t>
  </si>
  <si>
    <t>หนี้สินไม่หมุนเวียนที่เกิดจากสัญญา</t>
  </si>
  <si>
    <t>ต้นทุนจากการขาย</t>
  </si>
  <si>
    <t>ต้นทุนจากการให้บริการ</t>
  </si>
  <si>
    <t>กำไรเบ็ดเสร็จอื่น</t>
  </si>
  <si>
    <t>- ขาดทุนจากการยกเลิกสัญญาเช่าเงินทุน</t>
  </si>
  <si>
    <t>เงินสดรับจากดอกเบี้ย</t>
  </si>
  <si>
    <t>30 มิถุนายน</t>
  </si>
  <si>
    <t>ณ วันที่ 30 มิถุนายน พ.ศ. 2567</t>
  </si>
  <si>
    <t>งบการเปลี่ยนแปลงส่วนของเจ้าของ</t>
  </si>
  <si>
    <t>สำหรับรอบระยะเวลาสามเดือนสิ้นสุดวันที่ 30 มิถุนายน พ.ศ. 2567</t>
  </si>
  <si>
    <t>กำไรสำหรับรอบระยะเวลา</t>
  </si>
  <si>
    <t>สำหรับรอบระยะเวลาหกเดือนสิ้นสุดวันที่ 30 มิถุนายน พ.ศ. 2567</t>
  </si>
  <si>
    <t>ขาดทุนเบ็ดเสร็จอื่นสำหรับรอบระยะเวลา สุทธิจากภาษี</t>
  </si>
  <si>
    <t>กำไรเบ็ดเสร็จรวมสำหรับรอบระยะเวลา</t>
  </si>
  <si>
    <t>ยอดคงเหลือต้นรอบระยะเวลา ณ วันที่ 1 มกราคม พ.ศ. 2566</t>
  </si>
  <si>
    <t>การเปลี่ยนแปลงในส่วนของเจ้าของสำหรับรอบระยะเวลา</t>
  </si>
  <si>
    <t>ขาดทุนเบ็ดเสร็จอื่นสำหรับรอบระยะเวลา</t>
  </si>
  <si>
    <t>ยอดคงเหลือสิ้นรอบระยะเวลา ณ วันที่ 30 มิถุนายน พ.ศ. 2566</t>
  </si>
  <si>
    <t>ยอดคงเหลือต้นรอบระยะเวลา ณ วันที่ 1 มกราคม พ.ศ. 2567</t>
  </si>
  <si>
    <t xml:space="preserve">การเปลี่ยนแปลงในส่วนของเจ้าของสำหรับรอบระยะเวลา </t>
  </si>
  <si>
    <t>ยอดคงเหลือสิ้นรอบระยะเวลา ณ วันที่ 30 มิถุนายน พ.ศ. 2567</t>
  </si>
  <si>
    <t>กำไรก่อนภาษีเงินได้สำหรับรอบระยะเวลา</t>
  </si>
  <si>
    <t>ยอดคงเหลือต้นรอบระยะเวลา</t>
  </si>
  <si>
    <t>ยอดคงเหลือสิ้นรอบระยะเวลา</t>
  </si>
  <si>
    <t>กำไรเบ็ดเสร็จอื่นสำหรับรอบระยะเวลาสุทธิจากภาษี</t>
  </si>
  <si>
    <t>สินทรัพย์หมุนเวียนอื่น</t>
  </si>
  <si>
    <t>- สินทรัพย์ที่เกิดจากสัญญา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</si>
  <si>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</si>
  <si>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</si>
  <si>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8, 9, 10</t>
  </si>
  <si>
    <t>- ลูกหนี้การค้าและลูกหนี้หมุนเวียนอื่น</t>
  </si>
  <si>
    <t>- เจ้าหนี้การค้าและเจ้าหนี้หมุนเวียนอื่น</t>
  </si>
  <si>
    <t>การออกหุ้นสามัญใหม่</t>
  </si>
  <si>
    <t>- (กลับรายการ) ค่าเผื่อผลขาดทุนที่คาดว่าจะเกิดขึ้น</t>
  </si>
  <si>
    <t>13, 14</t>
  </si>
  <si>
    <t>เงินสดรับจากการออกหุ้นสามัญ</t>
  </si>
  <si>
    <t xml:space="preserve">   การเปลี่ยนแปลงในเงินปันผลค้างจ่าย</t>
  </si>
  <si>
    <t xml:space="preserve">   การเปลี่ยนแปลงในเจ้าหนี้ค่าซื้อสินทรัพย์</t>
  </si>
  <si>
    <t xml:space="preserve">   การประเมินหนี้สินตามสัญญาเช่าใหม่</t>
  </si>
  <si>
    <t xml:space="preserve">   การเพิ่มขึ้นของสินทรัพย์สิทธิการใช้ภายใต้สัญญาเช่า</t>
  </si>
  <si>
    <t xml:space="preserve">หุ้นสามัญจำนวน 240,000,000 หุ้น 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</si>
  <si>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</si>
  <si>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</t>
  </si>
  <si>
    <t xml:space="preserve">   (พ.ศ. 2566 หุ้นสามัญจำนวน 150,000,000 หุ้น</t>
  </si>
  <si>
    <t xml:space="preserve">   มูลค่าที่ได้รับชำระแล้วหุ้นละ 0.50 บาท)</t>
  </si>
  <si>
    <t>สำรองตามกฎหมาย</t>
  </si>
  <si>
    <t>กำไรจากการวัดมูลค่าใหม่</t>
  </si>
  <si>
    <t>12.1</t>
  </si>
  <si>
    <t xml:space="preserve">   การเปลี่ยนแปลงในสินทรัพย์ถาวรจากการยกเลิกสัญญาเช่า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</si>
</sst>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(#,##0\)"/>
    <numFmt numFmtId="165" formatCode="#,##0;\(#,##0\);\-"/>
    <numFmt numFmtId="166" formatCode="_(* #,##0_);_(* \(#,##0\);_(* &quot;-&quot;_);_(@_)"/>
    <numFmt numFmtId="167" formatCode="_(* #,##0.00_);_(* \(#,##0.00\);_(* &quot;-&quot;??_);_(@_)"/>
    <numFmt numFmtId="168" formatCode="#,##0.0;\(#,##0.0\)"/>
    <numFmt numFmtId="169" formatCode="#,##0.00;\(#,##0.00\);\-"/>
    <numFmt numFmtId="170" formatCode="[$$]#,##0.00_);\([$$]#,##0.00\)"/>
    <numFmt numFmtId="171" formatCode="#,##0.0;\(#,##0.0\);\-"/>
    <numFmt numFmtId="172" formatCode="_-* #,##0.00_-;\-* #,##0.00_-;_-* &quot;-&quot;??_-;_-@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sz val="10"/>
      <name val="Cordia New"/>
      <family val="2"/>
    </font>
    <font>
      <sz val="10"/>
      <name val="Arial"/>
      <family val="2"/>
    </font>
    <font>
      <sz val="14"/>
      <color rgb="FF000000"/>
      <name val="Browallia New"/>
      <family val="2"/>
    </font>
    <font>
      <b/>
      <sz val="14"/>
      <color theme="1"/>
      <name val="BrowalliaUPC"/>
      <family val="2"/>
    </font>
    <font>
      <sz val="14"/>
      <color theme="1"/>
      <name val="BrowalliaUPC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8" fillId="0" borderId="0"/>
    <xf numFmtId="0" fontId="9" fillId="0" borderId="0"/>
    <xf numFmtId="170" fontId="10" fillId="0" borderId="0" applyAlignment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164" fontId="4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5" fillId="0" borderId="0" xfId="0" applyFont="1"/>
    <xf numFmtId="164" fontId="4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5" fontId="5" fillId="2" borderId="0" xfId="0" applyNumberFormat="1" applyFont="1" applyFill="1" applyAlignment="1">
      <alignment horizontal="right" vertical="center"/>
    </xf>
    <xf numFmtId="165" fontId="5" fillId="0" borderId="0" xfId="0" applyNumberFormat="1" applyFont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4" fontId="5" fillId="0" borderId="3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 shrinkToFit="1"/>
    </xf>
    <xf numFmtId="166" fontId="5" fillId="0" borderId="1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 wrapText="1"/>
    </xf>
    <xf numFmtId="165" fontId="5" fillId="2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164" fontId="5" fillId="0" borderId="0" xfId="0" quotePrefix="1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/>
    <xf numFmtId="164" fontId="6" fillId="0" borderId="1" xfId="0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left" vertical="center"/>
    </xf>
    <xf numFmtId="166" fontId="7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1" xfId="0" applyNumberFormat="1" applyFont="1" applyBorder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5" fontId="7" fillId="2" borderId="0" xfId="0" applyNumberFormat="1" applyFont="1" applyFill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center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7" fillId="3" borderId="3" xfId="2" applyNumberFormat="1" applyFont="1" applyFill="1" applyBorder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169" fontId="5" fillId="3" borderId="4" xfId="3" applyNumberFormat="1" applyFont="1" applyFill="1" applyBorder="1" applyAlignment="1">
      <alignment horizontal="right" vertical="center"/>
    </xf>
    <xf numFmtId="166" fontId="7" fillId="0" borderId="0" xfId="3" applyNumberFormat="1" applyFont="1" applyAlignment="1">
      <alignment horizontal="left" vertical="center"/>
    </xf>
    <xf numFmtId="167" fontId="7" fillId="0" borderId="0" xfId="3" applyNumberFormat="1" applyFont="1" applyAlignment="1">
      <alignment horizontal="left" vertical="center"/>
    </xf>
    <xf numFmtId="167" fontId="7" fillId="0" borderId="0" xfId="3" applyNumberFormat="1" applyFont="1" applyAlignment="1">
      <alignment horizontal="center" vertical="center"/>
    </xf>
    <xf numFmtId="164" fontId="7" fillId="0" borderId="3" xfId="0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7" fillId="2" borderId="0" xfId="0" applyNumberFormat="1" applyFont="1" applyFill="1" applyAlignment="1">
      <alignment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164" fontId="7" fillId="2" borderId="0" xfId="0" applyNumberFormat="1" applyFont="1" applyFill="1" applyAlignment="1">
      <alignment vertical="center"/>
    </xf>
    <xf numFmtId="172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vertical="center"/>
    </xf>
    <xf numFmtId="165" fontId="6" fillId="2" borderId="0" xfId="0" applyNumberFormat="1" applyFont="1" applyFill="1" applyAlignment="1">
      <alignment horizontal="right" vertical="center"/>
    </xf>
    <xf numFmtId="164" fontId="7" fillId="0" borderId="0" xfId="0" quotePrefix="1" applyNumberFormat="1" applyFont="1" applyAlignment="1">
      <alignment horizontal="left" vertical="center"/>
    </xf>
    <xf numFmtId="165" fontId="7" fillId="3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164" fontId="6" fillId="0" borderId="0" xfId="6" applyNumberFormat="1" applyFont="1" applyAlignment="1">
      <alignment horizontal="left" vertical="center"/>
    </xf>
    <xf numFmtId="164" fontId="7" fillId="0" borderId="0" xfId="6" applyNumberFormat="1" applyFont="1" applyAlignment="1">
      <alignment horizontal="left" vertical="center"/>
    </xf>
    <xf numFmtId="164" fontId="7" fillId="0" borderId="0" xfId="6" applyNumberFormat="1" applyFont="1" applyAlignment="1">
      <alignment horizontal="center" vertical="center"/>
    </xf>
    <xf numFmtId="165" fontId="7" fillId="3" borderId="0" xfId="6" applyNumberFormat="1" applyFont="1" applyFill="1" applyAlignment="1">
      <alignment horizontal="right" vertical="center"/>
    </xf>
    <xf numFmtId="165" fontId="7" fillId="0" borderId="0" xfId="6" applyNumberFormat="1" applyFont="1" applyAlignment="1">
      <alignment horizontal="right" vertical="center"/>
    </xf>
    <xf numFmtId="10" fontId="7" fillId="0" borderId="0" xfId="7" applyNumberFormat="1" applyFont="1" applyAlignment="1">
      <alignment horizontal="right" vertical="center"/>
    </xf>
    <xf numFmtId="10" fontId="7" fillId="3" borderId="0" xfId="7" applyNumberFormat="1" applyFont="1" applyFill="1" applyAlignment="1">
      <alignment horizontal="right" vertical="center"/>
    </xf>
    <xf numFmtId="164" fontId="5" fillId="0" borderId="0" xfId="6" applyNumberFormat="1" applyFont="1" applyAlignment="1">
      <alignment horizontal="left" vertical="center"/>
    </xf>
    <xf numFmtId="165" fontId="7" fillId="3" borderId="4" xfId="6" applyNumberFormat="1" applyFont="1" applyFill="1" applyBorder="1" applyAlignment="1">
      <alignment horizontal="right" vertical="center"/>
    </xf>
    <xf numFmtId="164" fontId="11" fillId="0" borderId="0" xfId="0" applyNumberFormat="1" applyFont="1" applyAlignment="1">
      <alignment horizontal="left" vertical="center"/>
    </xf>
    <xf numFmtId="164" fontId="11" fillId="0" borderId="1" xfId="0" applyNumberFormat="1" applyFont="1" applyBorder="1" applyAlignment="1">
      <alignment horizontal="left" vertical="center"/>
    </xf>
    <xf numFmtId="164" fontId="12" fillId="0" borderId="0" xfId="0" quotePrefix="1" applyNumberFormat="1" applyFont="1" applyAlignment="1">
      <alignment horizontal="left" vertical="center"/>
    </xf>
    <xf numFmtId="164" fontId="12" fillId="0" borderId="0" xfId="0" applyNumberFormat="1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164" fontId="12" fillId="0" borderId="0" xfId="0" quotePrefix="1" applyNumberFormat="1" applyFont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7" fillId="0" borderId="0" xfId="6" applyNumberFormat="1" applyFont="1" applyFill="1" applyAlignment="1">
      <alignment horizontal="right" vertical="center"/>
    </xf>
    <xf numFmtId="165" fontId="7" fillId="0" borderId="3" xfId="2" applyNumberFormat="1" applyFont="1" applyFill="1" applyBorder="1" applyAlignment="1">
      <alignment horizontal="right" vertical="center"/>
    </xf>
    <xf numFmtId="165" fontId="7" fillId="0" borderId="4" xfId="6" applyNumberFormat="1" applyFont="1" applyFill="1" applyBorder="1" applyAlignment="1">
      <alignment horizontal="right" vertical="center"/>
    </xf>
    <xf numFmtId="169" fontId="5" fillId="0" borderId="4" xfId="3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164" fontId="7" fillId="0" borderId="1" xfId="0" applyNumberFormat="1" applyFont="1" applyFill="1" applyBorder="1" applyAlignment="1">
      <alignment vertical="center" shrinkToFit="1"/>
    </xf>
    <xf numFmtId="10" fontId="7" fillId="0" borderId="0" xfId="7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Alignment="1">
      <alignment horizontal="right" vertical="center" wrapText="1"/>
    </xf>
    <xf numFmtId="164" fontId="6" fillId="0" borderId="0" xfId="0" applyNumberFormat="1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165" fontId="7" fillId="0" borderId="0" xfId="0" applyNumberFormat="1" applyFont="1" applyFill="1" applyAlignment="1">
      <alignment horizontal="center" vertical="center"/>
    </xf>
    <xf numFmtId="0" fontId="7" fillId="0" borderId="0" xfId="8" applyFont="1" applyFill="1" applyAlignment="1">
      <alignment vertical="center"/>
    </xf>
    <xf numFmtId="171" fontId="7" fillId="0" borderId="0" xfId="0" applyNumberFormat="1" applyFont="1" applyFill="1" applyAlignment="1">
      <alignment horizontal="center" vertical="center"/>
    </xf>
    <xf numFmtId="165" fontId="7" fillId="0" borderId="3" xfId="0" applyNumberFormat="1" applyFont="1" applyFill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166" fontId="7" fillId="0" borderId="0" xfId="0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left" vertical="center"/>
    </xf>
    <xf numFmtId="165" fontId="7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72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 wrapText="1"/>
    </xf>
    <xf numFmtId="165" fontId="7" fillId="2" borderId="0" xfId="9" applyNumberFormat="1" applyFont="1" applyFill="1" applyAlignment="1">
      <alignment horizontal="right" vertical="center"/>
    </xf>
    <xf numFmtId="165" fontId="7" fillId="2" borderId="1" xfId="9" applyNumberFormat="1" applyFont="1" applyFill="1" applyBorder="1" applyAlignment="1">
      <alignment horizontal="right" vertical="center"/>
    </xf>
    <xf numFmtId="165" fontId="7" fillId="2" borderId="0" xfId="10" applyNumberFormat="1" applyFont="1" applyFill="1" applyAlignment="1">
      <alignment horizontal="right" vertical="center"/>
    </xf>
    <xf numFmtId="165" fontId="7" fillId="2" borderId="1" xfId="10" applyNumberFormat="1" applyFont="1" applyFill="1" applyBorder="1" applyAlignment="1">
      <alignment horizontal="right" vertical="center"/>
    </xf>
    <xf numFmtId="164" fontId="7" fillId="0" borderId="0" xfId="9" quotePrefix="1" applyNumberFormat="1" applyFont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7" fillId="2" borderId="3" xfId="0" applyNumberFormat="1" applyFont="1" applyFill="1" applyBorder="1" applyAlignment="1">
      <alignment vertical="center"/>
    </xf>
    <xf numFmtId="165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4" fontId="7" fillId="0" borderId="0" xfId="0" quotePrefix="1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left" vertical="center" shrinkToFit="1"/>
    </xf>
    <xf numFmtId="165" fontId="6" fillId="0" borderId="0" xfId="0" applyNumberFormat="1" applyFont="1" applyAlignment="1">
      <alignment horizontal="right" vertical="center"/>
    </xf>
  </cellXfs>
  <cellStyles count="12">
    <cellStyle name="Normal" xfId="0" builtinId="0"/>
    <cellStyle name="Normal 2 2" xfId="4" xr:uid="{ECCDB85F-DCDC-4421-AB37-8E63739CD760}"/>
    <cellStyle name="Normal 272" xfId="5" xr:uid="{8AC90DB4-C37F-41B9-8448-626725ACC6B3}"/>
    <cellStyle name="Normal 272 2" xfId="8" xr:uid="{6F46D194-5B2A-4D81-85A7-505B1B027D29}"/>
    <cellStyle name="Normal 290" xfId="9" xr:uid="{89F6ED85-1F1E-46E2-B32C-CB09A3235E54}"/>
    <cellStyle name="Normal 292" xfId="10" xr:uid="{BB7155D7-E6E3-4157-AB01-AB92D75F4634}"/>
    <cellStyle name="Normal 293" xfId="11" xr:uid="{AAC42603-9219-4F88-87AE-600CBE3A96E1}"/>
    <cellStyle name="Normal 3 2" xfId="3" xr:uid="{A91E56CE-CFB4-421A-A0C3-9F5387523E8A}"/>
    <cellStyle name="Normal 3 94" xfId="1" xr:uid="{67C6DFED-DCA1-45C8-B5DA-7A7DAD36CEBE}"/>
    <cellStyle name="Normal 3 94 2" xfId="6" xr:uid="{86B620F2-ED8F-4A5A-B3C9-0F0CFBBF924C}"/>
    <cellStyle name="Normal_EGCO_June10 TE" xfId="2" xr:uid="{E03049EA-4D90-41A7-95FD-D703F8591115}"/>
    <cellStyle name="Percent 2" xfId="7" xr:uid="{6D5F1B1F-64EE-425E-8278-89A6967AC2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CC999-FD5D-408E-9451-9521082DB631}">
  <sheetPr>
    <tabColor rgb="FFE2EFD9"/>
  </sheetPr>
  <dimension ref="A1:L141"/>
  <sheetViews>
    <sheetView topLeftCell="A115" zoomScaleNormal="100" zoomScaleSheetLayoutView="100" workbookViewId="0">
      <selection activeCell="H124" sqref="H124"/>
    </sheetView>
  </sheetViews>
  <sheetFormatPr defaultColWidth="14.44140625" defaultRowHeight="20.85" customHeight="1" x14ac:dyDescent="0.5"/>
  <cols>
    <col min="1" max="2" width="1.5546875" style="7" customWidth="1"/>
    <col min="3" max="3" width="29.6640625" style="7" customWidth="1"/>
    <col min="4" max="4" width="8.44140625" style="7" customWidth="1"/>
    <col min="5" max="5" width="0.5546875" style="7" customWidth="1"/>
    <col min="6" max="6" width="15.44140625" style="7" customWidth="1"/>
    <col min="7" max="7" width="0.5546875" style="7" customWidth="1"/>
    <col min="8" max="8" width="12.5546875" style="7" customWidth="1"/>
    <col min="9" max="9" width="0.5546875" style="7" customWidth="1"/>
    <col min="10" max="10" width="15.44140625" style="7" customWidth="1"/>
    <col min="11" max="11" width="0.5546875" style="7" customWidth="1"/>
    <col min="12" max="12" width="12.5546875" style="7" customWidth="1"/>
    <col min="13" max="16384" width="14.44140625" style="7"/>
  </cols>
  <sheetData>
    <row r="1" spans="1:12" ht="20.85" customHeight="1" x14ac:dyDescent="0.5">
      <c r="A1" s="1" t="s">
        <v>0</v>
      </c>
      <c r="B1" s="1"/>
      <c r="C1" s="1"/>
      <c r="D1" s="2"/>
      <c r="E1" s="3"/>
      <c r="F1" s="4"/>
      <c r="G1" s="5"/>
      <c r="H1" s="6"/>
      <c r="I1" s="5"/>
      <c r="J1" s="4"/>
      <c r="K1" s="5"/>
      <c r="L1" s="6"/>
    </row>
    <row r="2" spans="1:12" ht="20.85" customHeight="1" x14ac:dyDescent="0.5">
      <c r="A2" s="1" t="s">
        <v>1</v>
      </c>
      <c r="B2" s="1"/>
      <c r="C2" s="1"/>
      <c r="D2" s="2"/>
      <c r="E2" s="3"/>
      <c r="F2" s="4"/>
      <c r="G2" s="5"/>
      <c r="H2" s="4"/>
      <c r="I2" s="5"/>
      <c r="J2" s="4"/>
      <c r="K2" s="5"/>
      <c r="L2" s="4"/>
    </row>
    <row r="3" spans="1:12" ht="20.85" customHeight="1" x14ac:dyDescent="0.5">
      <c r="A3" s="8" t="s">
        <v>151</v>
      </c>
      <c r="B3" s="8"/>
      <c r="C3" s="8"/>
      <c r="D3" s="9"/>
      <c r="E3" s="10"/>
      <c r="F3" s="11"/>
      <c r="G3" s="12"/>
      <c r="H3" s="11"/>
      <c r="I3" s="12"/>
      <c r="J3" s="11"/>
      <c r="K3" s="12"/>
      <c r="L3" s="11"/>
    </row>
    <row r="4" spans="1:12" ht="20.85" customHeight="1" x14ac:dyDescent="0.5">
      <c r="A4" s="3"/>
      <c r="B4" s="3"/>
      <c r="C4" s="3"/>
      <c r="D4" s="2"/>
      <c r="E4" s="3"/>
      <c r="F4" s="4"/>
      <c r="G4" s="5"/>
      <c r="H4" s="4"/>
      <c r="I4" s="5"/>
      <c r="J4" s="4"/>
      <c r="K4" s="5"/>
      <c r="L4" s="4"/>
    </row>
    <row r="5" spans="1:12" ht="20.85" customHeight="1" x14ac:dyDescent="0.5">
      <c r="A5" s="13"/>
      <c r="B5" s="3"/>
      <c r="C5" s="3"/>
      <c r="D5" s="14"/>
      <c r="E5" s="1"/>
      <c r="F5" s="11"/>
      <c r="G5" s="15"/>
      <c r="H5" s="16" t="s">
        <v>2</v>
      </c>
      <c r="I5" s="6"/>
      <c r="J5" s="11"/>
      <c r="K5" s="15"/>
      <c r="L5" s="16" t="s">
        <v>3</v>
      </c>
    </row>
    <row r="6" spans="1:12" ht="20.85" customHeight="1" x14ac:dyDescent="0.5">
      <c r="A6" s="13"/>
      <c r="B6" s="3"/>
      <c r="C6" s="3"/>
      <c r="D6" s="14"/>
      <c r="E6" s="1"/>
      <c r="F6" s="17" t="s">
        <v>4</v>
      </c>
      <c r="G6" s="6"/>
      <c r="H6" s="17" t="s">
        <v>5</v>
      </c>
      <c r="I6" s="6"/>
      <c r="J6" s="17" t="s">
        <v>4</v>
      </c>
      <c r="K6" s="6"/>
      <c r="L6" s="17" t="s">
        <v>5</v>
      </c>
    </row>
    <row r="7" spans="1:12" ht="20.85" customHeight="1" x14ac:dyDescent="0.5">
      <c r="A7" s="3"/>
      <c r="B7" s="3"/>
      <c r="C7" s="3"/>
      <c r="D7" s="2"/>
      <c r="E7" s="1"/>
      <c r="F7" s="163" t="s">
        <v>150</v>
      </c>
      <c r="G7" s="6"/>
      <c r="H7" s="17" t="s">
        <v>6</v>
      </c>
      <c r="I7" s="6"/>
      <c r="J7" s="163" t="s">
        <v>150</v>
      </c>
      <c r="K7" s="6"/>
      <c r="L7" s="17" t="s">
        <v>6</v>
      </c>
    </row>
    <row r="8" spans="1:12" ht="20.85" customHeight="1" x14ac:dyDescent="0.5">
      <c r="A8" s="3"/>
      <c r="B8" s="3"/>
      <c r="C8" s="3"/>
      <c r="D8" s="2"/>
      <c r="E8" s="1"/>
      <c r="F8" s="17" t="s">
        <v>7</v>
      </c>
      <c r="G8" s="6"/>
      <c r="H8" s="17" t="s">
        <v>8</v>
      </c>
      <c r="I8" s="6"/>
      <c r="J8" s="17" t="s">
        <v>7</v>
      </c>
      <c r="K8" s="6"/>
      <c r="L8" s="17" t="s">
        <v>8</v>
      </c>
    </row>
    <row r="9" spans="1:12" ht="20.85" customHeight="1" x14ac:dyDescent="0.5">
      <c r="A9" s="3"/>
      <c r="B9" s="3"/>
      <c r="C9" s="3"/>
      <c r="D9" s="18" t="s">
        <v>9</v>
      </c>
      <c r="E9" s="1"/>
      <c r="F9" s="16" t="s">
        <v>10</v>
      </c>
      <c r="G9" s="6"/>
      <c r="H9" s="16" t="s">
        <v>10</v>
      </c>
      <c r="I9" s="6"/>
      <c r="J9" s="16" t="s">
        <v>10</v>
      </c>
      <c r="K9" s="6"/>
      <c r="L9" s="16" t="s">
        <v>10</v>
      </c>
    </row>
    <row r="10" spans="1:12" ht="20.85" customHeight="1" x14ac:dyDescent="0.5">
      <c r="A10" s="1" t="s">
        <v>11</v>
      </c>
      <c r="B10" s="3"/>
      <c r="C10" s="3"/>
      <c r="D10" s="2"/>
      <c r="E10" s="3"/>
      <c r="F10" s="19"/>
      <c r="G10" s="5"/>
      <c r="H10" s="4"/>
      <c r="I10" s="5"/>
      <c r="J10" s="19"/>
      <c r="K10" s="5"/>
      <c r="L10" s="4"/>
    </row>
    <row r="11" spans="1:12" ht="6" customHeight="1" x14ac:dyDescent="0.5">
      <c r="A11" s="1"/>
      <c r="B11" s="3"/>
      <c r="C11" s="3"/>
      <c r="D11" s="2"/>
      <c r="E11" s="3"/>
      <c r="F11" s="19"/>
      <c r="G11" s="5"/>
      <c r="H11" s="4"/>
      <c r="I11" s="5"/>
      <c r="J11" s="19"/>
      <c r="K11" s="5"/>
      <c r="L11" s="4"/>
    </row>
    <row r="12" spans="1:12" ht="20.85" customHeight="1" x14ac:dyDescent="0.5">
      <c r="A12" s="1" t="s">
        <v>12</v>
      </c>
      <c r="B12" s="3"/>
      <c r="C12" s="3"/>
      <c r="D12" s="2"/>
      <c r="E12" s="3"/>
      <c r="F12" s="19"/>
      <c r="G12" s="4"/>
      <c r="H12" s="4"/>
      <c r="I12" s="4"/>
      <c r="J12" s="19"/>
      <c r="K12" s="4"/>
      <c r="L12" s="4"/>
    </row>
    <row r="13" spans="1:12" ht="6" customHeight="1" x14ac:dyDescent="0.5">
      <c r="A13" s="1"/>
      <c r="B13" s="3"/>
      <c r="C13" s="3"/>
      <c r="D13" s="2"/>
      <c r="E13" s="3"/>
      <c r="F13" s="19"/>
      <c r="G13" s="4"/>
      <c r="H13" s="4"/>
      <c r="I13" s="4"/>
      <c r="J13" s="19"/>
      <c r="K13" s="4"/>
      <c r="L13" s="4"/>
    </row>
    <row r="14" spans="1:12" ht="20.85" customHeight="1" x14ac:dyDescent="0.5">
      <c r="A14" s="3" t="s">
        <v>13</v>
      </c>
      <c r="B14" s="3"/>
      <c r="C14" s="3"/>
      <c r="D14" s="2">
        <v>7</v>
      </c>
      <c r="E14" s="3"/>
      <c r="F14" s="154">
        <v>226830</v>
      </c>
      <c r="G14" s="4"/>
      <c r="H14" s="4">
        <v>97002</v>
      </c>
      <c r="I14" s="4"/>
      <c r="J14" s="19">
        <v>205067</v>
      </c>
      <c r="K14" s="4"/>
      <c r="L14" s="4">
        <f>64845</f>
        <v>64845</v>
      </c>
    </row>
    <row r="15" spans="1:12" ht="20.85" customHeight="1" x14ac:dyDescent="0.5">
      <c r="A15" s="3" t="s">
        <v>137</v>
      </c>
      <c r="B15" s="3"/>
      <c r="C15" s="3"/>
      <c r="D15" s="2">
        <v>8</v>
      </c>
      <c r="E15" s="3"/>
      <c r="F15" s="154">
        <v>38955</v>
      </c>
      <c r="G15" s="4"/>
      <c r="H15" s="4">
        <v>53353</v>
      </c>
      <c r="I15" s="4"/>
      <c r="J15" s="19">
        <v>29894</v>
      </c>
      <c r="K15" s="4"/>
      <c r="L15" s="152">
        <v>38612</v>
      </c>
    </row>
    <row r="16" spans="1:12" ht="20.85" customHeight="1" x14ac:dyDescent="0.5">
      <c r="A16" s="3" t="s">
        <v>142</v>
      </c>
      <c r="B16" s="3"/>
      <c r="C16" s="3"/>
      <c r="D16" s="2">
        <v>9</v>
      </c>
      <c r="E16" s="3"/>
      <c r="F16" s="154">
        <v>20763</v>
      </c>
      <c r="G16" s="4"/>
      <c r="H16" s="152">
        <v>17300</v>
      </c>
      <c r="I16" s="4"/>
      <c r="J16" s="19">
        <v>13912</v>
      </c>
      <c r="K16" s="4"/>
      <c r="L16" s="152">
        <v>11346</v>
      </c>
    </row>
    <row r="17" spans="1:12" ht="20.85" customHeight="1" x14ac:dyDescent="0.5">
      <c r="A17" s="3" t="s">
        <v>14</v>
      </c>
      <c r="B17" s="3"/>
      <c r="C17" s="3"/>
      <c r="D17" s="2"/>
      <c r="E17" s="13"/>
      <c r="F17" s="154"/>
      <c r="G17" s="4"/>
      <c r="H17" s="13"/>
      <c r="I17" s="4"/>
      <c r="J17" s="19"/>
      <c r="K17" s="4"/>
      <c r="L17" s="153"/>
    </row>
    <row r="18" spans="1:12" ht="20.85" customHeight="1" x14ac:dyDescent="0.5">
      <c r="A18" s="3"/>
      <c r="B18" s="3" t="s">
        <v>15</v>
      </c>
      <c r="C18" s="3"/>
      <c r="D18" s="2">
        <v>10</v>
      </c>
      <c r="E18" s="13"/>
      <c r="F18" s="154">
        <v>10335</v>
      </c>
      <c r="G18" s="4"/>
      <c r="H18" s="152">
        <v>3942</v>
      </c>
      <c r="I18" s="4"/>
      <c r="J18" s="19">
        <v>6481</v>
      </c>
      <c r="K18" s="4"/>
      <c r="L18" s="4">
        <v>248</v>
      </c>
    </row>
    <row r="19" spans="1:12" ht="20.85" customHeight="1" x14ac:dyDescent="0.5">
      <c r="A19" s="3" t="s">
        <v>16</v>
      </c>
      <c r="B19" s="3"/>
      <c r="C19" s="3"/>
      <c r="D19" s="2">
        <v>11</v>
      </c>
      <c r="E19" s="3"/>
      <c r="F19" s="154">
        <v>15005</v>
      </c>
      <c r="G19" s="4"/>
      <c r="H19" s="4">
        <v>28707</v>
      </c>
      <c r="I19" s="4"/>
      <c r="J19" s="19">
        <v>11219</v>
      </c>
      <c r="K19" s="13"/>
      <c r="L19" s="4">
        <v>21932</v>
      </c>
    </row>
    <row r="20" spans="1:12" ht="20.85" customHeight="1" x14ac:dyDescent="0.5">
      <c r="A20" s="3" t="s">
        <v>17</v>
      </c>
      <c r="B20" s="3"/>
      <c r="C20" s="3"/>
      <c r="D20" s="2"/>
      <c r="E20" s="3"/>
      <c r="F20" s="154">
        <v>67562</v>
      </c>
      <c r="G20" s="4"/>
      <c r="H20" s="4">
        <v>53101</v>
      </c>
      <c r="I20" s="4"/>
      <c r="J20" s="19">
        <v>49751</v>
      </c>
      <c r="K20" s="13"/>
      <c r="L20" s="4">
        <v>38480</v>
      </c>
    </row>
    <row r="21" spans="1:12" ht="20.85" customHeight="1" x14ac:dyDescent="0.5">
      <c r="A21" s="3" t="s">
        <v>18</v>
      </c>
      <c r="B21" s="3"/>
      <c r="C21" s="3"/>
      <c r="D21" s="2">
        <v>6</v>
      </c>
      <c r="E21" s="3"/>
      <c r="F21" s="154">
        <v>10349</v>
      </c>
      <c r="G21" s="4"/>
      <c r="H21" s="4">
        <v>10235</v>
      </c>
      <c r="I21" s="4"/>
      <c r="J21" s="19">
        <v>10349</v>
      </c>
      <c r="K21" s="4"/>
      <c r="L21" s="4">
        <v>10235</v>
      </c>
    </row>
    <row r="22" spans="1:12" ht="20.85" customHeight="1" x14ac:dyDescent="0.5">
      <c r="A22" s="159" t="s">
        <v>169</v>
      </c>
      <c r="B22" s="159"/>
      <c r="C22" s="159"/>
      <c r="D22" s="2"/>
      <c r="E22" s="3"/>
      <c r="F22" s="155">
        <v>3639</v>
      </c>
      <c r="G22" s="4"/>
      <c r="H22" s="11">
        <v>4347</v>
      </c>
      <c r="I22" s="4"/>
      <c r="J22" s="21">
        <v>2557</v>
      </c>
      <c r="K22" s="4"/>
      <c r="L22" s="151">
        <v>3567</v>
      </c>
    </row>
    <row r="23" spans="1:12" ht="6" customHeight="1" x14ac:dyDescent="0.5">
      <c r="A23" s="3"/>
      <c r="B23" s="3"/>
      <c r="C23" s="3"/>
      <c r="D23" s="2"/>
      <c r="E23" s="3"/>
      <c r="F23" s="19"/>
      <c r="G23" s="4"/>
      <c r="H23" s="4"/>
      <c r="I23" s="4"/>
      <c r="J23" s="19"/>
      <c r="K23" s="4"/>
      <c r="L23" s="4"/>
    </row>
    <row r="24" spans="1:12" ht="20.85" customHeight="1" x14ac:dyDescent="0.5">
      <c r="A24" s="1" t="s">
        <v>19</v>
      </c>
      <c r="B24" s="3"/>
      <c r="C24" s="3"/>
      <c r="D24" s="2"/>
      <c r="E24" s="3"/>
      <c r="F24" s="21">
        <f>SUM(F13:F22)</f>
        <v>393438</v>
      </c>
      <c r="G24" s="4"/>
      <c r="H24" s="11">
        <f>SUM(H14:H22)</f>
        <v>267987</v>
      </c>
      <c r="I24" s="4"/>
      <c r="J24" s="21">
        <f>SUM(J13:J22)</f>
        <v>329230</v>
      </c>
      <c r="K24" s="4"/>
      <c r="L24" s="11">
        <f>SUM(L14:L22)</f>
        <v>189265</v>
      </c>
    </row>
    <row r="25" spans="1:12" ht="20.85" customHeight="1" x14ac:dyDescent="0.5">
      <c r="B25" s="3"/>
      <c r="C25" s="3"/>
      <c r="D25" s="2"/>
      <c r="E25" s="3"/>
      <c r="F25" s="19"/>
      <c r="G25" s="4"/>
      <c r="H25" s="4"/>
      <c r="I25" s="4"/>
      <c r="J25" s="19"/>
      <c r="K25" s="4"/>
      <c r="L25" s="4"/>
    </row>
    <row r="26" spans="1:12" ht="20.85" customHeight="1" x14ac:dyDescent="0.5">
      <c r="A26" s="1" t="s">
        <v>20</v>
      </c>
      <c r="B26" s="3"/>
      <c r="C26" s="3"/>
      <c r="D26" s="2"/>
      <c r="E26" s="3"/>
      <c r="F26" s="19"/>
      <c r="G26" s="4"/>
      <c r="H26" s="4"/>
      <c r="I26" s="4"/>
      <c r="J26" s="19"/>
      <c r="K26" s="4"/>
      <c r="L26" s="4"/>
    </row>
    <row r="27" spans="1:12" ht="6" customHeight="1" x14ac:dyDescent="0.5">
      <c r="A27" s="3"/>
      <c r="B27" s="3"/>
      <c r="C27" s="3"/>
      <c r="D27" s="2"/>
      <c r="E27" s="3"/>
      <c r="F27" s="19"/>
      <c r="G27" s="4"/>
      <c r="H27" s="4"/>
      <c r="I27" s="4"/>
      <c r="J27" s="19"/>
      <c r="K27" s="4"/>
      <c r="L27" s="4"/>
    </row>
    <row r="28" spans="1:12" ht="20.85" customHeight="1" x14ac:dyDescent="0.5">
      <c r="A28" s="3" t="s">
        <v>22</v>
      </c>
      <c r="B28" s="3"/>
      <c r="C28" s="3"/>
      <c r="E28" s="3"/>
      <c r="F28" s="19">
        <v>1410</v>
      </c>
      <c r="G28" s="4"/>
      <c r="H28" s="4">
        <v>1410</v>
      </c>
      <c r="I28" s="4"/>
      <c r="J28" s="19">
        <v>610</v>
      </c>
      <c r="K28" s="4"/>
      <c r="L28" s="4">
        <v>610</v>
      </c>
    </row>
    <row r="29" spans="1:12" ht="20.85" customHeight="1" x14ac:dyDescent="0.5">
      <c r="A29" s="3" t="s">
        <v>21</v>
      </c>
      <c r="B29" s="3"/>
      <c r="C29" s="3"/>
      <c r="D29" s="2">
        <v>10</v>
      </c>
      <c r="E29" s="3"/>
      <c r="F29" s="19">
        <v>4331</v>
      </c>
      <c r="G29" s="4"/>
      <c r="H29" s="4">
        <v>2556</v>
      </c>
      <c r="I29" s="4"/>
      <c r="J29" s="19">
        <v>3930</v>
      </c>
      <c r="K29" s="4"/>
      <c r="L29" s="4">
        <v>338</v>
      </c>
    </row>
    <row r="30" spans="1:12" ht="20.85" customHeight="1" x14ac:dyDescent="0.5">
      <c r="A30" s="3" t="s">
        <v>23</v>
      </c>
      <c r="B30" s="3"/>
      <c r="C30" s="3"/>
      <c r="D30" s="2">
        <v>12</v>
      </c>
      <c r="E30" s="3"/>
      <c r="F30" s="19" t="s">
        <v>24</v>
      </c>
      <c r="G30" s="4"/>
      <c r="H30" s="4" t="s">
        <v>24</v>
      </c>
      <c r="I30" s="4"/>
      <c r="J30" s="19">
        <v>46595</v>
      </c>
      <c r="K30" s="4"/>
      <c r="L30" s="4">
        <v>46595</v>
      </c>
    </row>
    <row r="31" spans="1:12" ht="20.85" customHeight="1" x14ac:dyDescent="0.5">
      <c r="A31" s="3" t="s">
        <v>25</v>
      </c>
      <c r="B31" s="3"/>
      <c r="C31" s="3"/>
      <c r="D31" s="2">
        <v>13</v>
      </c>
      <c r="E31" s="3"/>
      <c r="F31" s="19">
        <v>7128</v>
      </c>
      <c r="G31" s="4"/>
      <c r="H31" s="4">
        <v>7405</v>
      </c>
      <c r="I31" s="4"/>
      <c r="J31" s="19">
        <v>5806</v>
      </c>
      <c r="K31" s="4"/>
      <c r="L31" s="4">
        <v>6105</v>
      </c>
    </row>
    <row r="32" spans="1:12" ht="20.85" customHeight="1" x14ac:dyDescent="0.5">
      <c r="A32" s="3" t="s">
        <v>140</v>
      </c>
      <c r="B32" s="3"/>
      <c r="C32" s="3"/>
      <c r="D32" s="2">
        <v>14</v>
      </c>
      <c r="E32" s="3"/>
      <c r="F32" s="19">
        <v>13497</v>
      </c>
      <c r="G32" s="4"/>
      <c r="H32" s="4">
        <v>14893</v>
      </c>
      <c r="I32" s="4"/>
      <c r="J32" s="19">
        <v>10989</v>
      </c>
      <c r="K32" s="4"/>
      <c r="L32" s="4">
        <v>12126</v>
      </c>
    </row>
    <row r="33" spans="1:12" ht="20.85" customHeight="1" x14ac:dyDescent="0.5">
      <c r="A33" s="3" t="s">
        <v>26</v>
      </c>
      <c r="B33" s="3"/>
      <c r="C33" s="3"/>
      <c r="D33" s="2"/>
      <c r="E33" s="3"/>
      <c r="F33" s="22">
        <v>14506</v>
      </c>
      <c r="G33" s="4"/>
      <c r="H33" s="4">
        <v>14506</v>
      </c>
      <c r="I33" s="4"/>
      <c r="J33" s="22">
        <v>0</v>
      </c>
      <c r="K33" s="4"/>
      <c r="L33" s="20" t="s">
        <v>24</v>
      </c>
    </row>
    <row r="34" spans="1:12" ht="20.85" customHeight="1" x14ac:dyDescent="0.5">
      <c r="A34" s="3" t="s">
        <v>27</v>
      </c>
      <c r="B34" s="3"/>
      <c r="C34" s="3"/>
      <c r="D34" s="2">
        <v>13</v>
      </c>
      <c r="E34" s="3"/>
      <c r="F34" s="19">
        <v>8539</v>
      </c>
      <c r="G34" s="4"/>
      <c r="H34" s="4">
        <v>7067</v>
      </c>
      <c r="I34" s="4"/>
      <c r="J34" s="19">
        <v>1114</v>
      </c>
      <c r="K34" s="4"/>
      <c r="L34" s="4">
        <v>1275</v>
      </c>
    </row>
    <row r="35" spans="1:12" ht="20.85" customHeight="1" x14ac:dyDescent="0.5">
      <c r="A35" s="3" t="s">
        <v>28</v>
      </c>
      <c r="B35" s="3"/>
      <c r="C35" s="3"/>
      <c r="D35" s="2"/>
      <c r="E35" s="3"/>
      <c r="F35" s="19">
        <v>5351</v>
      </c>
      <c r="G35" s="4"/>
      <c r="H35" s="4">
        <v>4975</v>
      </c>
      <c r="I35" s="4"/>
      <c r="J35" s="19">
        <v>5021</v>
      </c>
      <c r="K35" s="4"/>
      <c r="L35" s="4">
        <v>4650</v>
      </c>
    </row>
    <row r="36" spans="1:12" ht="20.85" customHeight="1" x14ac:dyDescent="0.5">
      <c r="A36" s="3" t="s">
        <v>29</v>
      </c>
      <c r="B36" s="3"/>
      <c r="C36" s="3"/>
      <c r="D36" s="2"/>
      <c r="E36" s="3"/>
      <c r="F36" s="21">
        <v>11823</v>
      </c>
      <c r="G36" s="4"/>
      <c r="H36" s="11">
        <v>9506</v>
      </c>
      <c r="I36" s="4"/>
      <c r="J36" s="21">
        <v>9990</v>
      </c>
      <c r="K36" s="4"/>
      <c r="L36" s="11">
        <v>6796</v>
      </c>
    </row>
    <row r="37" spans="1:12" ht="6" customHeight="1" x14ac:dyDescent="0.5">
      <c r="A37" s="3"/>
      <c r="B37" s="3"/>
      <c r="C37" s="3"/>
      <c r="D37" s="2"/>
      <c r="E37" s="3"/>
      <c r="F37" s="19"/>
      <c r="G37" s="4"/>
      <c r="H37" s="4"/>
      <c r="I37" s="4"/>
      <c r="J37" s="19"/>
      <c r="K37" s="4"/>
      <c r="L37" s="4"/>
    </row>
    <row r="38" spans="1:12" ht="20.85" customHeight="1" x14ac:dyDescent="0.5">
      <c r="A38" s="1" t="s">
        <v>30</v>
      </c>
      <c r="B38" s="13"/>
      <c r="C38" s="3"/>
      <c r="D38" s="2"/>
      <c r="E38" s="3"/>
      <c r="F38" s="21">
        <f>SUM(F28:F37)</f>
        <v>66585</v>
      </c>
      <c r="G38" s="4"/>
      <c r="H38" s="11">
        <f>SUM(H28:H37)</f>
        <v>62318</v>
      </c>
      <c r="I38" s="4"/>
      <c r="J38" s="21">
        <f>SUM(J28:J37)</f>
        <v>84055</v>
      </c>
      <c r="K38" s="4"/>
      <c r="L38" s="11">
        <f>SUM(L28:L37)</f>
        <v>78495</v>
      </c>
    </row>
    <row r="39" spans="1:12" ht="6" customHeight="1" x14ac:dyDescent="0.5">
      <c r="A39" s="3"/>
      <c r="B39" s="3"/>
      <c r="C39" s="3"/>
      <c r="D39" s="2"/>
      <c r="E39" s="3"/>
      <c r="F39" s="19"/>
      <c r="G39" s="4"/>
      <c r="H39" s="4"/>
      <c r="I39" s="4"/>
      <c r="J39" s="19"/>
      <c r="K39" s="4"/>
      <c r="L39" s="4"/>
    </row>
    <row r="40" spans="1:12" ht="20.85" customHeight="1" thickBot="1" x14ac:dyDescent="0.55000000000000004">
      <c r="A40" s="1" t="s">
        <v>31</v>
      </c>
      <c r="B40" s="3"/>
      <c r="C40" s="3"/>
      <c r="D40" s="2"/>
      <c r="E40" s="3"/>
      <c r="F40" s="23">
        <f>F24+F38</f>
        <v>460023</v>
      </c>
      <c r="G40" s="4"/>
      <c r="H40" s="24">
        <f>H24+H38</f>
        <v>330305</v>
      </c>
      <c r="I40" s="4"/>
      <c r="J40" s="23">
        <f>J24+J38</f>
        <v>413285</v>
      </c>
      <c r="K40" s="4"/>
      <c r="L40" s="24">
        <f>L24+L38</f>
        <v>267760</v>
      </c>
    </row>
    <row r="41" spans="1:12" ht="20.85" customHeight="1" thickTop="1" x14ac:dyDescent="0.5">
      <c r="A41" s="1"/>
      <c r="B41" s="3"/>
      <c r="C41" s="3"/>
      <c r="D41" s="2"/>
      <c r="E41" s="3"/>
      <c r="F41" s="4"/>
      <c r="G41" s="25"/>
      <c r="H41" s="4"/>
      <c r="I41" s="25"/>
      <c r="J41" s="4"/>
      <c r="K41" s="25"/>
      <c r="L41" s="4"/>
    </row>
    <row r="42" spans="1:12" ht="20.85" customHeight="1" x14ac:dyDescent="0.5">
      <c r="A42" s="1"/>
      <c r="B42" s="3"/>
      <c r="C42" s="3"/>
      <c r="D42" s="2"/>
      <c r="E42" s="3"/>
      <c r="F42" s="4"/>
      <c r="G42" s="25"/>
      <c r="H42" s="4"/>
      <c r="I42" s="25"/>
      <c r="J42" s="4"/>
      <c r="K42" s="25"/>
      <c r="L42" s="4"/>
    </row>
    <row r="43" spans="1:12" ht="20.85" customHeight="1" x14ac:dyDescent="0.5">
      <c r="A43" s="1"/>
      <c r="B43" s="3"/>
      <c r="C43" s="3"/>
      <c r="D43" s="2"/>
      <c r="E43" s="3"/>
      <c r="F43" s="4"/>
      <c r="G43" s="25"/>
      <c r="H43" s="4"/>
      <c r="I43" s="25"/>
      <c r="J43" s="4"/>
      <c r="K43" s="25"/>
      <c r="L43" s="4"/>
    </row>
    <row r="44" spans="1:12" ht="11.25" customHeight="1" x14ac:dyDescent="0.5">
      <c r="A44" s="1"/>
      <c r="B44" s="3"/>
      <c r="C44" s="3"/>
      <c r="D44" s="2"/>
      <c r="E44" s="3"/>
      <c r="F44" s="4"/>
      <c r="G44" s="25"/>
      <c r="H44" s="4"/>
      <c r="I44" s="25"/>
      <c r="J44" s="4"/>
      <c r="K44" s="25"/>
      <c r="L44" s="4"/>
    </row>
    <row r="45" spans="1:12" ht="20.85" customHeight="1" x14ac:dyDescent="0.5">
      <c r="A45" s="3" t="s">
        <v>32</v>
      </c>
      <c r="B45" s="3"/>
      <c r="C45" s="3"/>
      <c r="D45" s="2"/>
      <c r="E45" s="3"/>
      <c r="F45" s="4"/>
      <c r="G45" s="25"/>
      <c r="H45" s="4"/>
      <c r="I45" s="25"/>
      <c r="J45" s="4"/>
      <c r="K45" s="25"/>
      <c r="L45" s="4"/>
    </row>
    <row r="46" spans="1:12" ht="20.85" customHeight="1" x14ac:dyDescent="0.5">
      <c r="A46" s="3"/>
      <c r="B46" s="3"/>
      <c r="C46" s="3"/>
      <c r="D46" s="2"/>
      <c r="E46" s="3"/>
      <c r="F46" s="4"/>
      <c r="G46" s="25"/>
      <c r="H46" s="4"/>
      <c r="I46" s="25"/>
      <c r="J46" s="4"/>
      <c r="K46" s="25"/>
      <c r="L46" s="4"/>
    </row>
    <row r="47" spans="1:12" ht="21.9" customHeight="1" x14ac:dyDescent="0.5">
      <c r="A47" s="26" t="s">
        <v>33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</row>
    <row r="48" spans="1:12" ht="20.85" customHeight="1" x14ac:dyDescent="0.5">
      <c r="A48" s="1" t="s">
        <v>0</v>
      </c>
      <c r="B48" s="1"/>
      <c r="C48" s="1"/>
      <c r="D48" s="2"/>
      <c r="E48" s="3"/>
      <c r="F48" s="4"/>
      <c r="G48" s="25"/>
      <c r="H48" s="6"/>
      <c r="I48" s="25"/>
      <c r="J48" s="4"/>
      <c r="K48" s="25"/>
      <c r="L48" s="6"/>
    </row>
    <row r="49" spans="1:12" ht="20.85" customHeight="1" x14ac:dyDescent="0.5">
      <c r="A49" s="1" t="s">
        <v>1</v>
      </c>
      <c r="B49" s="1"/>
      <c r="C49" s="1"/>
      <c r="D49" s="2"/>
      <c r="E49" s="3"/>
      <c r="F49" s="4"/>
      <c r="G49" s="25"/>
      <c r="H49" s="4"/>
      <c r="I49" s="25"/>
      <c r="J49" s="4"/>
      <c r="K49" s="25"/>
      <c r="L49" s="4"/>
    </row>
    <row r="50" spans="1:12" ht="20.85" customHeight="1" x14ac:dyDescent="0.5">
      <c r="A50" s="8" t="str">
        <f>A3</f>
        <v>ณ วันที่ 30 มิถุนายน พ.ศ. 2567</v>
      </c>
      <c r="B50" s="8"/>
      <c r="C50" s="8"/>
      <c r="D50" s="9"/>
      <c r="E50" s="10"/>
      <c r="F50" s="11"/>
      <c r="G50" s="28"/>
      <c r="H50" s="11"/>
      <c r="I50" s="28"/>
      <c r="J50" s="11"/>
      <c r="K50" s="28"/>
      <c r="L50" s="11"/>
    </row>
    <row r="51" spans="1:12" ht="20.85" customHeight="1" x14ac:dyDescent="0.5">
      <c r="A51" s="1"/>
      <c r="B51" s="1"/>
      <c r="C51" s="1"/>
      <c r="D51" s="2"/>
      <c r="E51" s="3"/>
      <c r="F51" s="4"/>
      <c r="G51" s="25"/>
      <c r="H51" s="4"/>
      <c r="I51" s="25"/>
      <c r="J51" s="4"/>
      <c r="K51" s="25"/>
      <c r="L51" s="4"/>
    </row>
    <row r="52" spans="1:12" ht="20.85" customHeight="1" x14ac:dyDescent="0.5">
      <c r="A52" s="13"/>
      <c r="B52" s="3"/>
      <c r="C52" s="3"/>
      <c r="D52" s="14"/>
      <c r="E52" s="1"/>
      <c r="F52" s="29"/>
      <c r="G52" s="30"/>
      <c r="H52" s="31" t="s">
        <v>2</v>
      </c>
      <c r="I52" s="6"/>
      <c r="J52" s="29"/>
      <c r="K52" s="30"/>
      <c r="L52" s="31" t="s">
        <v>3</v>
      </c>
    </row>
    <row r="53" spans="1:12" ht="20.85" customHeight="1" x14ac:dyDescent="0.5">
      <c r="A53" s="3"/>
      <c r="B53" s="3"/>
      <c r="C53" s="3"/>
      <c r="D53" s="14"/>
      <c r="E53" s="1"/>
      <c r="F53" s="17" t="s">
        <v>4</v>
      </c>
      <c r="G53" s="6"/>
      <c r="H53" s="17" t="s">
        <v>5</v>
      </c>
      <c r="I53" s="6"/>
      <c r="J53" s="17" t="s">
        <v>4</v>
      </c>
      <c r="K53" s="6"/>
      <c r="L53" s="17" t="s">
        <v>5</v>
      </c>
    </row>
    <row r="54" spans="1:12" ht="20.85" customHeight="1" x14ac:dyDescent="0.5">
      <c r="A54" s="3"/>
      <c r="B54" s="3"/>
      <c r="C54" s="3"/>
      <c r="D54" s="2"/>
      <c r="E54" s="1"/>
      <c r="F54" s="163" t="s">
        <v>150</v>
      </c>
      <c r="G54" s="6"/>
      <c r="H54" s="17" t="s">
        <v>6</v>
      </c>
      <c r="I54" s="6"/>
      <c r="J54" s="163" t="s">
        <v>150</v>
      </c>
      <c r="K54" s="6"/>
      <c r="L54" s="17" t="s">
        <v>6</v>
      </c>
    </row>
    <row r="55" spans="1:12" ht="20.85" customHeight="1" x14ac:dyDescent="0.5">
      <c r="A55" s="3"/>
      <c r="B55" s="3"/>
      <c r="C55" s="3"/>
      <c r="D55" s="2"/>
      <c r="E55" s="1"/>
      <c r="F55" s="17" t="s">
        <v>7</v>
      </c>
      <c r="G55" s="6"/>
      <c r="H55" s="17" t="s">
        <v>8</v>
      </c>
      <c r="I55" s="6"/>
      <c r="J55" s="17" t="s">
        <v>7</v>
      </c>
      <c r="K55" s="6"/>
      <c r="L55" s="17" t="s">
        <v>8</v>
      </c>
    </row>
    <row r="56" spans="1:12" ht="20.85" customHeight="1" x14ac:dyDescent="0.5">
      <c r="A56" s="3"/>
      <c r="B56" s="3"/>
      <c r="C56" s="3"/>
      <c r="D56" s="18" t="s">
        <v>9</v>
      </c>
      <c r="E56" s="1"/>
      <c r="F56" s="16" t="s">
        <v>10</v>
      </c>
      <c r="G56" s="6"/>
      <c r="H56" s="16" t="s">
        <v>10</v>
      </c>
      <c r="I56" s="6"/>
      <c r="J56" s="16" t="s">
        <v>10</v>
      </c>
      <c r="K56" s="6"/>
      <c r="L56" s="16" t="s">
        <v>10</v>
      </c>
    </row>
    <row r="57" spans="1:12" ht="6" customHeight="1" x14ac:dyDescent="0.5">
      <c r="A57" s="1"/>
      <c r="B57" s="3"/>
      <c r="C57" s="3"/>
      <c r="D57" s="2"/>
      <c r="E57" s="3"/>
      <c r="F57" s="19"/>
      <c r="G57" s="25"/>
      <c r="H57" s="4"/>
      <c r="I57" s="25"/>
      <c r="J57" s="19"/>
      <c r="K57" s="25"/>
      <c r="L57" s="4"/>
    </row>
    <row r="58" spans="1:12" ht="20.85" customHeight="1" x14ac:dyDescent="0.5">
      <c r="A58" s="1" t="s">
        <v>34</v>
      </c>
      <c r="B58" s="3"/>
      <c r="C58" s="3"/>
      <c r="D58" s="2"/>
      <c r="E58" s="3"/>
      <c r="F58" s="19"/>
      <c r="G58" s="25"/>
      <c r="H58" s="4"/>
      <c r="I58" s="25"/>
      <c r="J58" s="19"/>
      <c r="K58" s="25"/>
      <c r="L58" s="4"/>
    </row>
    <row r="59" spans="1:12" ht="6" customHeight="1" x14ac:dyDescent="0.5">
      <c r="A59" s="1"/>
      <c r="B59" s="3"/>
      <c r="C59" s="3"/>
      <c r="D59" s="2"/>
      <c r="E59" s="3"/>
      <c r="F59" s="19"/>
      <c r="G59" s="25"/>
      <c r="H59" s="4"/>
      <c r="I59" s="25"/>
      <c r="J59" s="19"/>
      <c r="K59" s="25"/>
      <c r="L59" s="4"/>
    </row>
    <row r="60" spans="1:12" ht="20.85" customHeight="1" x14ac:dyDescent="0.5">
      <c r="A60" s="1" t="s">
        <v>35</v>
      </c>
      <c r="B60" s="3"/>
      <c r="C60" s="3"/>
      <c r="D60" s="2"/>
      <c r="E60" s="3"/>
      <c r="F60" s="19"/>
      <c r="G60" s="25"/>
      <c r="H60" s="4"/>
      <c r="I60" s="25"/>
      <c r="J60" s="19"/>
      <c r="K60" s="25"/>
      <c r="L60" s="4"/>
    </row>
    <row r="61" spans="1:12" ht="6" customHeight="1" x14ac:dyDescent="0.5">
      <c r="A61" s="1"/>
      <c r="B61" s="3"/>
      <c r="C61" s="3"/>
      <c r="D61" s="2"/>
      <c r="E61" s="3"/>
      <c r="F61" s="19"/>
      <c r="G61" s="25"/>
      <c r="H61" s="4"/>
      <c r="I61" s="25"/>
      <c r="J61" s="19"/>
      <c r="K61" s="25"/>
      <c r="L61" s="4"/>
    </row>
    <row r="62" spans="1:12" ht="20.85" customHeight="1" x14ac:dyDescent="0.5">
      <c r="A62" s="3" t="s">
        <v>138</v>
      </c>
      <c r="B62" s="3"/>
      <c r="C62" s="3"/>
      <c r="D62" s="2">
        <v>15</v>
      </c>
      <c r="E62" s="3"/>
      <c r="F62" s="19">
        <v>67326</v>
      </c>
      <c r="G62" s="4"/>
      <c r="H62" s="4">
        <v>86119</v>
      </c>
      <c r="I62" s="4"/>
      <c r="J62" s="19">
        <v>56250</v>
      </c>
      <c r="K62" s="4"/>
      <c r="L62" s="4">
        <v>60503</v>
      </c>
    </row>
    <row r="63" spans="1:12" ht="20.85" customHeight="1" x14ac:dyDescent="0.5">
      <c r="A63" s="13" t="s">
        <v>143</v>
      </c>
      <c r="B63" s="3"/>
      <c r="C63" s="13"/>
      <c r="D63" s="2">
        <v>16</v>
      </c>
      <c r="E63" s="3"/>
      <c r="F63" s="19">
        <v>68734</v>
      </c>
      <c r="G63" s="4"/>
      <c r="H63" s="4">
        <v>80940</v>
      </c>
      <c r="I63" s="4"/>
      <c r="J63" s="19">
        <v>52744</v>
      </c>
      <c r="K63" s="4"/>
      <c r="L63" s="4">
        <v>62077</v>
      </c>
    </row>
    <row r="64" spans="1:12" ht="20.85" customHeight="1" x14ac:dyDescent="0.5">
      <c r="A64" s="13" t="s">
        <v>36</v>
      </c>
      <c r="B64" s="3"/>
      <c r="C64" s="13"/>
      <c r="D64" s="2"/>
      <c r="E64" s="3"/>
      <c r="F64" s="19"/>
      <c r="G64" s="4"/>
      <c r="H64" s="32"/>
      <c r="I64" s="4"/>
      <c r="J64" s="19"/>
      <c r="K64" s="4"/>
    </row>
    <row r="65" spans="1:12" ht="20.85" customHeight="1" x14ac:dyDescent="0.5">
      <c r="A65" s="13"/>
      <c r="B65" s="3" t="s">
        <v>37</v>
      </c>
      <c r="C65" s="13"/>
      <c r="D65" s="2">
        <v>17</v>
      </c>
      <c r="E65" s="3"/>
      <c r="F65" s="19">
        <v>7822</v>
      </c>
      <c r="G65" s="4"/>
      <c r="H65" s="4">
        <v>2914</v>
      </c>
      <c r="I65" s="4"/>
      <c r="J65" s="19">
        <v>7288</v>
      </c>
      <c r="K65" s="4"/>
      <c r="L65" s="4">
        <v>2396</v>
      </c>
    </row>
    <row r="66" spans="1:12" ht="20.85" customHeight="1" x14ac:dyDescent="0.5">
      <c r="A66" s="3" t="s">
        <v>139</v>
      </c>
      <c r="B66" s="3"/>
      <c r="C66" s="3"/>
      <c r="D66" s="2"/>
      <c r="E66" s="3"/>
      <c r="F66" s="21">
        <v>162</v>
      </c>
      <c r="G66" s="4"/>
      <c r="H66" s="11">
        <v>342</v>
      </c>
      <c r="I66" s="4"/>
      <c r="J66" s="21">
        <v>0</v>
      </c>
      <c r="K66" s="4"/>
      <c r="L66" s="11" t="s">
        <v>24</v>
      </c>
    </row>
    <row r="67" spans="1:12" ht="6" customHeight="1" x14ac:dyDescent="0.5">
      <c r="A67" s="13"/>
      <c r="B67" s="3"/>
      <c r="C67" s="3"/>
      <c r="D67" s="2"/>
      <c r="E67" s="3"/>
      <c r="F67" s="19"/>
      <c r="G67" s="25"/>
      <c r="H67" s="4"/>
      <c r="I67" s="25"/>
      <c r="J67" s="19"/>
      <c r="K67" s="25"/>
      <c r="L67" s="4"/>
    </row>
    <row r="68" spans="1:12" ht="20.85" customHeight="1" x14ac:dyDescent="0.5">
      <c r="A68" s="1" t="s">
        <v>38</v>
      </c>
      <c r="B68" s="13"/>
      <c r="C68" s="3"/>
      <c r="D68" s="2"/>
      <c r="E68" s="3"/>
      <c r="F68" s="21">
        <f>SUM(F62:F66)</f>
        <v>144044</v>
      </c>
      <c r="G68" s="25"/>
      <c r="H68" s="11">
        <f>SUM(H62:H66)</f>
        <v>170315</v>
      </c>
      <c r="I68" s="25"/>
      <c r="J68" s="21">
        <f>SUM(J62:J66)</f>
        <v>116282</v>
      </c>
      <c r="K68" s="25"/>
      <c r="L68" s="11">
        <f>SUM(L62:L66)</f>
        <v>124976</v>
      </c>
    </row>
    <row r="69" spans="1:12" ht="20.85" customHeight="1" x14ac:dyDescent="0.5">
      <c r="A69" s="3"/>
      <c r="B69" s="3"/>
      <c r="C69" s="3"/>
      <c r="D69" s="2"/>
      <c r="E69" s="3"/>
      <c r="F69" s="19"/>
      <c r="G69" s="25"/>
      <c r="H69" s="4"/>
      <c r="I69" s="25"/>
      <c r="J69" s="19"/>
      <c r="K69" s="25"/>
      <c r="L69" s="4"/>
    </row>
    <row r="70" spans="1:12" ht="20.85" customHeight="1" x14ac:dyDescent="0.5">
      <c r="A70" s="1" t="s">
        <v>39</v>
      </c>
      <c r="B70" s="3"/>
      <c r="C70" s="3"/>
      <c r="D70" s="2"/>
      <c r="E70" s="3"/>
      <c r="F70" s="19"/>
      <c r="G70" s="25"/>
      <c r="H70" s="4"/>
      <c r="I70" s="25"/>
      <c r="J70" s="19"/>
      <c r="K70" s="25"/>
      <c r="L70" s="4"/>
    </row>
    <row r="71" spans="1:12" ht="6" customHeight="1" x14ac:dyDescent="0.5">
      <c r="A71" s="1"/>
      <c r="B71" s="3"/>
      <c r="C71" s="3"/>
      <c r="D71" s="2"/>
      <c r="E71" s="3"/>
      <c r="F71" s="19"/>
      <c r="G71" s="25"/>
      <c r="H71" s="4"/>
      <c r="I71" s="25"/>
      <c r="J71" s="19"/>
      <c r="K71" s="25"/>
      <c r="L71" s="4"/>
    </row>
    <row r="72" spans="1:12" ht="20.85" customHeight="1" x14ac:dyDescent="0.5">
      <c r="A72" s="13" t="s">
        <v>144</v>
      </c>
      <c r="B72" s="3"/>
      <c r="C72" s="13"/>
      <c r="D72" s="2">
        <v>16</v>
      </c>
      <c r="E72" s="3"/>
      <c r="F72" s="19">
        <v>16102</v>
      </c>
      <c r="G72" s="4"/>
      <c r="H72" s="4">
        <v>14840</v>
      </c>
      <c r="I72" s="4"/>
      <c r="J72" s="19">
        <v>7672</v>
      </c>
      <c r="K72" s="4"/>
      <c r="L72" s="4">
        <v>8916</v>
      </c>
    </row>
    <row r="73" spans="1:12" ht="20.85" customHeight="1" x14ac:dyDescent="0.5">
      <c r="A73" s="3" t="s">
        <v>40</v>
      </c>
      <c r="B73" s="3"/>
      <c r="C73" s="3"/>
      <c r="D73" s="2">
        <v>17</v>
      </c>
      <c r="E73" s="3"/>
      <c r="F73" s="19">
        <v>14736</v>
      </c>
      <c r="G73" s="4"/>
      <c r="H73" s="4">
        <v>13998</v>
      </c>
      <c r="I73" s="25"/>
      <c r="J73" s="19">
        <v>12363</v>
      </c>
      <c r="K73" s="4"/>
      <c r="L73" s="4">
        <v>11354</v>
      </c>
    </row>
    <row r="74" spans="1:12" ht="20.85" customHeight="1" x14ac:dyDescent="0.5">
      <c r="A74" s="3" t="s">
        <v>41</v>
      </c>
      <c r="B74" s="3"/>
      <c r="C74" s="3"/>
      <c r="D74" s="2"/>
      <c r="E74" s="3"/>
      <c r="F74" s="19">
        <v>591</v>
      </c>
      <c r="G74" s="4"/>
      <c r="H74" s="4">
        <v>612</v>
      </c>
      <c r="I74" s="25"/>
      <c r="J74" s="19">
        <v>0</v>
      </c>
      <c r="K74" s="4"/>
      <c r="L74" s="4" t="s">
        <v>24</v>
      </c>
    </row>
    <row r="75" spans="1:12" ht="20.85" customHeight="1" x14ac:dyDescent="0.5">
      <c r="A75" s="3" t="s">
        <v>42</v>
      </c>
      <c r="B75" s="3"/>
      <c r="C75" s="3"/>
      <c r="D75" s="2"/>
      <c r="E75" s="3"/>
      <c r="F75" s="21">
        <v>26538</v>
      </c>
      <c r="G75" s="4"/>
      <c r="H75" s="29">
        <v>24546</v>
      </c>
      <c r="I75" s="25"/>
      <c r="J75" s="21">
        <v>23896</v>
      </c>
      <c r="K75" s="4"/>
      <c r="L75" s="29">
        <v>22159</v>
      </c>
    </row>
    <row r="76" spans="1:12" ht="6" customHeight="1" x14ac:dyDescent="0.5">
      <c r="A76" s="3"/>
      <c r="B76" s="3"/>
      <c r="C76" s="3"/>
      <c r="D76" s="2"/>
      <c r="E76" s="3"/>
      <c r="F76" s="19"/>
      <c r="G76" s="25"/>
      <c r="H76" s="4"/>
      <c r="I76" s="25"/>
      <c r="J76" s="19"/>
      <c r="K76" s="25"/>
      <c r="L76" s="4"/>
    </row>
    <row r="77" spans="1:12" ht="20.85" customHeight="1" x14ac:dyDescent="0.5">
      <c r="A77" s="1" t="s">
        <v>43</v>
      </c>
      <c r="B77" s="13"/>
      <c r="C77" s="3"/>
      <c r="D77" s="2"/>
      <c r="E77" s="3"/>
      <c r="F77" s="21">
        <f>SUM(F72:F76)</f>
        <v>57967</v>
      </c>
      <c r="G77" s="25"/>
      <c r="H77" s="11">
        <f>SUM(H72:H76)</f>
        <v>53996</v>
      </c>
      <c r="I77" s="25"/>
      <c r="J77" s="21">
        <f>SUM(J72:J76)</f>
        <v>43931</v>
      </c>
      <c r="K77" s="25"/>
      <c r="L77" s="11">
        <f>SUM(L72:L76)</f>
        <v>42429</v>
      </c>
    </row>
    <row r="78" spans="1:12" ht="6" customHeight="1" x14ac:dyDescent="0.5">
      <c r="A78" s="1"/>
      <c r="B78" s="3"/>
      <c r="C78" s="3"/>
      <c r="D78" s="2"/>
      <c r="E78" s="3"/>
      <c r="F78" s="19"/>
      <c r="G78" s="25"/>
      <c r="H78" s="4"/>
      <c r="I78" s="25"/>
      <c r="J78" s="19"/>
      <c r="K78" s="25"/>
      <c r="L78" s="4"/>
    </row>
    <row r="79" spans="1:12" ht="20.85" customHeight="1" x14ac:dyDescent="0.5">
      <c r="A79" s="1" t="s">
        <v>44</v>
      </c>
      <c r="B79" s="1"/>
      <c r="C79" s="3"/>
      <c r="D79" s="2"/>
      <c r="E79" s="3"/>
      <c r="F79" s="33">
        <f>F68+F77</f>
        <v>202011</v>
      </c>
      <c r="G79" s="25"/>
      <c r="H79" s="29">
        <f>+H77+H68</f>
        <v>224311</v>
      </c>
      <c r="I79" s="25"/>
      <c r="J79" s="33">
        <f>J68+J77</f>
        <v>160213</v>
      </c>
      <c r="K79" s="25"/>
      <c r="L79" s="29">
        <f>L68+L77</f>
        <v>167405</v>
      </c>
    </row>
    <row r="80" spans="1:12" ht="20.85" customHeight="1" x14ac:dyDescent="0.5">
      <c r="A80" s="1"/>
      <c r="B80" s="3"/>
      <c r="C80" s="3"/>
      <c r="D80" s="2"/>
      <c r="E80" s="3"/>
      <c r="F80" s="4"/>
      <c r="G80" s="25"/>
      <c r="H80" s="4"/>
      <c r="I80" s="25"/>
      <c r="J80" s="4"/>
      <c r="K80" s="25"/>
      <c r="L80" s="4"/>
    </row>
    <row r="81" spans="1:12" ht="20.85" customHeight="1" x14ac:dyDescent="0.5">
      <c r="A81" s="1"/>
      <c r="B81" s="3"/>
      <c r="C81" s="3"/>
      <c r="D81" s="2"/>
      <c r="E81" s="3"/>
      <c r="F81" s="4"/>
      <c r="G81" s="25"/>
      <c r="H81" s="4"/>
      <c r="I81" s="25"/>
      <c r="J81" s="4"/>
      <c r="K81" s="25"/>
      <c r="L81" s="4"/>
    </row>
    <row r="82" spans="1:12" ht="20.85" customHeight="1" x14ac:dyDescent="0.5">
      <c r="A82" s="1"/>
      <c r="B82" s="3"/>
      <c r="C82" s="3"/>
      <c r="D82" s="2"/>
      <c r="E82" s="3"/>
      <c r="F82" s="4"/>
      <c r="G82" s="25"/>
      <c r="H82" s="4"/>
      <c r="I82" s="25"/>
      <c r="J82" s="4"/>
      <c r="K82" s="25"/>
      <c r="L82" s="4"/>
    </row>
    <row r="83" spans="1:12" ht="20.85" customHeight="1" x14ac:dyDescent="0.5">
      <c r="A83" s="1"/>
      <c r="B83" s="3"/>
      <c r="C83" s="3"/>
      <c r="D83" s="2"/>
      <c r="E83" s="3"/>
      <c r="F83" s="4"/>
      <c r="G83" s="25"/>
      <c r="H83" s="4"/>
      <c r="I83" s="25"/>
      <c r="J83" s="4"/>
      <c r="K83" s="25"/>
      <c r="L83" s="4"/>
    </row>
    <row r="84" spans="1:12" ht="20.85" customHeight="1" x14ac:dyDescent="0.5">
      <c r="A84" s="1"/>
      <c r="B84" s="3"/>
      <c r="C84" s="3"/>
      <c r="D84" s="2"/>
      <c r="E84" s="3"/>
      <c r="F84" s="4"/>
      <c r="G84" s="25"/>
      <c r="H84" s="4"/>
      <c r="I84" s="25"/>
      <c r="J84" s="4"/>
      <c r="K84" s="25"/>
      <c r="L84" s="4"/>
    </row>
    <row r="85" spans="1:12" ht="20.85" customHeight="1" x14ac:dyDescent="0.5">
      <c r="A85" s="1"/>
      <c r="B85" s="3"/>
      <c r="C85" s="3"/>
      <c r="D85" s="2"/>
      <c r="E85" s="3"/>
      <c r="F85" s="4"/>
      <c r="G85" s="25"/>
      <c r="H85" s="4"/>
      <c r="I85" s="25"/>
      <c r="J85" s="4"/>
      <c r="K85" s="25"/>
      <c r="L85" s="4"/>
    </row>
    <row r="87" spans="1:12" ht="20.85" customHeight="1" x14ac:dyDescent="0.5">
      <c r="A87" s="1"/>
      <c r="B87" s="3"/>
      <c r="C87" s="3"/>
      <c r="D87" s="2"/>
      <c r="E87" s="3"/>
      <c r="F87" s="4"/>
      <c r="G87" s="25"/>
      <c r="H87" s="4"/>
      <c r="I87" s="25"/>
      <c r="J87" s="4"/>
      <c r="K87" s="25"/>
      <c r="L87" s="4"/>
    </row>
    <row r="88" spans="1:12" ht="20.85" customHeight="1" x14ac:dyDescent="0.5">
      <c r="A88" s="1"/>
      <c r="B88" s="3"/>
      <c r="C88" s="3"/>
      <c r="D88" s="2"/>
      <c r="E88" s="3"/>
      <c r="F88" s="4"/>
      <c r="G88" s="25"/>
      <c r="H88" s="4"/>
      <c r="I88" s="25"/>
      <c r="J88" s="4"/>
      <c r="K88" s="25"/>
      <c r="L88" s="4"/>
    </row>
    <row r="89" spans="1:12" ht="20.85" customHeight="1" x14ac:dyDescent="0.5">
      <c r="A89" s="1"/>
      <c r="B89" s="3"/>
      <c r="C89" s="3"/>
      <c r="D89" s="2"/>
      <c r="E89" s="3"/>
      <c r="F89" s="4"/>
      <c r="G89" s="25"/>
      <c r="H89" s="4"/>
      <c r="I89" s="25"/>
      <c r="J89" s="4"/>
      <c r="K89" s="25"/>
      <c r="L89" s="4"/>
    </row>
    <row r="90" spans="1:12" ht="20.85" customHeight="1" x14ac:dyDescent="0.5">
      <c r="A90" s="1"/>
      <c r="B90" s="3"/>
      <c r="C90" s="3"/>
      <c r="D90" s="2"/>
      <c r="E90" s="3"/>
      <c r="F90" s="4"/>
      <c r="G90" s="25"/>
      <c r="H90" s="4"/>
      <c r="I90" s="25"/>
      <c r="J90" s="4"/>
      <c r="K90" s="25"/>
      <c r="L90" s="4"/>
    </row>
    <row r="91" spans="1:12" ht="20.85" customHeight="1" x14ac:dyDescent="0.5">
      <c r="A91" s="1"/>
      <c r="B91" s="3"/>
      <c r="C91" s="3"/>
      <c r="D91" s="2"/>
      <c r="E91" s="3"/>
      <c r="F91" s="4"/>
      <c r="G91" s="25"/>
      <c r="H91" s="4"/>
      <c r="I91" s="25"/>
      <c r="J91" s="4"/>
      <c r="K91" s="25"/>
      <c r="L91" s="4"/>
    </row>
    <row r="92" spans="1:12" ht="20.85" customHeight="1" x14ac:dyDescent="0.5">
      <c r="A92" s="1"/>
      <c r="B92" s="3"/>
      <c r="C92" s="3"/>
      <c r="D92" s="2"/>
      <c r="E92" s="3"/>
      <c r="F92" s="4"/>
      <c r="G92" s="25"/>
      <c r="H92" s="4"/>
      <c r="I92" s="25"/>
      <c r="J92" s="4"/>
      <c r="K92" s="25"/>
      <c r="L92" s="4"/>
    </row>
    <row r="93" spans="1:12" ht="19.5" customHeight="1" x14ac:dyDescent="0.5">
      <c r="A93" s="1"/>
      <c r="B93" s="3"/>
      <c r="C93" s="3"/>
      <c r="D93" s="2"/>
      <c r="E93" s="3"/>
      <c r="F93" s="4"/>
      <c r="G93" s="25"/>
      <c r="H93" s="4"/>
      <c r="I93" s="25"/>
      <c r="J93" s="4"/>
      <c r="K93" s="25"/>
      <c r="L93" s="4"/>
    </row>
    <row r="94" spans="1:12" ht="6" customHeight="1" x14ac:dyDescent="0.5">
      <c r="A94" s="1"/>
      <c r="B94" s="3"/>
      <c r="C94" s="3"/>
      <c r="D94" s="2"/>
      <c r="E94" s="3"/>
      <c r="F94" s="4"/>
      <c r="G94" s="25"/>
      <c r="H94" s="4"/>
      <c r="I94" s="25"/>
      <c r="J94" s="4"/>
      <c r="K94" s="25"/>
      <c r="L94" s="4"/>
    </row>
    <row r="95" spans="1:12" ht="21.9" customHeight="1" x14ac:dyDescent="0.5">
      <c r="A95" s="26" t="str">
        <f>+A47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5" s="26"/>
      <c r="C95" s="26"/>
      <c r="D95" s="34"/>
      <c r="E95" s="26"/>
      <c r="F95" s="29"/>
      <c r="G95" s="35"/>
      <c r="H95" s="29"/>
      <c r="I95" s="35"/>
      <c r="J95" s="29"/>
      <c r="K95" s="35"/>
      <c r="L95" s="29"/>
    </row>
    <row r="96" spans="1:12" ht="20.85" customHeight="1" x14ac:dyDescent="0.5">
      <c r="A96" s="1" t="s">
        <v>0</v>
      </c>
      <c r="B96" s="1"/>
      <c r="C96" s="1"/>
      <c r="D96" s="2"/>
      <c r="E96" s="3"/>
      <c r="F96" s="4"/>
      <c r="G96" s="25"/>
      <c r="H96" s="6"/>
      <c r="I96" s="25"/>
      <c r="J96" s="4"/>
      <c r="K96" s="25"/>
      <c r="L96" s="6"/>
    </row>
    <row r="97" spans="1:12" ht="20.85" customHeight="1" x14ac:dyDescent="0.5">
      <c r="A97" s="1" t="s">
        <v>1</v>
      </c>
      <c r="B97" s="1"/>
      <c r="C97" s="1"/>
      <c r="D97" s="2"/>
      <c r="E97" s="3"/>
      <c r="F97" s="4"/>
      <c r="G97" s="25"/>
      <c r="H97" s="4"/>
      <c r="I97" s="25"/>
      <c r="J97" s="4"/>
      <c r="K97" s="25"/>
      <c r="L97" s="4"/>
    </row>
    <row r="98" spans="1:12" ht="20.85" customHeight="1" x14ac:dyDescent="0.5">
      <c r="A98" s="8" t="str">
        <f>A3</f>
        <v>ณ วันที่ 30 มิถุนายน พ.ศ. 2567</v>
      </c>
      <c r="B98" s="8"/>
      <c r="C98" s="8"/>
      <c r="D98" s="9"/>
      <c r="E98" s="10"/>
      <c r="F98" s="11"/>
      <c r="G98" s="28"/>
      <c r="H98" s="11"/>
      <c r="I98" s="28"/>
      <c r="J98" s="11"/>
      <c r="K98" s="28"/>
      <c r="L98" s="11"/>
    </row>
    <row r="99" spans="1:12" ht="20.85" customHeight="1" x14ac:dyDescent="0.5">
      <c r="A99" s="1"/>
      <c r="B99" s="1"/>
      <c r="C99" s="1"/>
      <c r="D99" s="2"/>
      <c r="E99" s="3"/>
      <c r="F99" s="4"/>
      <c r="G99" s="25"/>
      <c r="H99" s="4"/>
      <c r="I99" s="25"/>
      <c r="J99" s="4"/>
      <c r="K99" s="25"/>
      <c r="L99" s="4"/>
    </row>
    <row r="100" spans="1:12" ht="20.85" customHeight="1" x14ac:dyDescent="0.5">
      <c r="A100" s="13"/>
      <c r="B100" s="3"/>
      <c r="C100" s="3"/>
      <c r="D100" s="14"/>
      <c r="E100" s="1"/>
      <c r="F100" s="29"/>
      <c r="G100" s="30"/>
      <c r="H100" s="31" t="s">
        <v>2</v>
      </c>
      <c r="I100" s="6"/>
      <c r="J100" s="29"/>
      <c r="K100" s="30"/>
      <c r="L100" s="31" t="s">
        <v>3</v>
      </c>
    </row>
    <row r="101" spans="1:12" ht="20.85" customHeight="1" x14ac:dyDescent="0.5">
      <c r="A101" s="3"/>
      <c r="B101" s="3"/>
      <c r="C101" s="3"/>
      <c r="D101" s="14"/>
      <c r="E101" s="1"/>
      <c r="F101" s="17" t="s">
        <v>4</v>
      </c>
      <c r="G101" s="6"/>
      <c r="H101" s="17" t="s">
        <v>5</v>
      </c>
      <c r="I101" s="6"/>
      <c r="J101" s="17" t="s">
        <v>4</v>
      </c>
      <c r="K101" s="6"/>
      <c r="L101" s="17" t="s">
        <v>5</v>
      </c>
    </row>
    <row r="102" spans="1:12" ht="20.85" customHeight="1" x14ac:dyDescent="0.5">
      <c r="A102" s="3"/>
      <c r="B102" s="3"/>
      <c r="C102" s="3"/>
      <c r="D102" s="2"/>
      <c r="E102" s="1"/>
      <c r="F102" s="163" t="s">
        <v>150</v>
      </c>
      <c r="G102" s="6"/>
      <c r="H102" s="17" t="s">
        <v>6</v>
      </c>
      <c r="I102" s="6"/>
      <c r="J102" s="163" t="s">
        <v>150</v>
      </c>
      <c r="K102" s="6"/>
      <c r="L102" s="17" t="s">
        <v>6</v>
      </c>
    </row>
    <row r="103" spans="1:12" ht="20.85" customHeight="1" x14ac:dyDescent="0.5">
      <c r="A103" s="3"/>
      <c r="B103" s="3"/>
      <c r="C103" s="3"/>
      <c r="D103" s="2"/>
      <c r="E103" s="1"/>
      <c r="F103" s="17" t="s">
        <v>7</v>
      </c>
      <c r="G103" s="6"/>
      <c r="H103" s="17" t="s">
        <v>8</v>
      </c>
      <c r="I103" s="6"/>
      <c r="J103" s="17" t="s">
        <v>7</v>
      </c>
      <c r="K103" s="6"/>
      <c r="L103" s="17" t="s">
        <v>8</v>
      </c>
    </row>
    <row r="104" spans="1:12" ht="20.85" customHeight="1" x14ac:dyDescent="0.5">
      <c r="A104" s="3"/>
      <c r="B104" s="3"/>
      <c r="C104" s="3"/>
      <c r="D104" s="18" t="s">
        <v>9</v>
      </c>
      <c r="E104" s="1"/>
      <c r="F104" s="16" t="s">
        <v>10</v>
      </c>
      <c r="G104" s="6"/>
      <c r="H104" s="16" t="s">
        <v>10</v>
      </c>
      <c r="I104" s="6"/>
      <c r="J104" s="16" t="s">
        <v>10</v>
      </c>
      <c r="K104" s="6"/>
      <c r="L104" s="16" t="s">
        <v>10</v>
      </c>
    </row>
    <row r="105" spans="1:12" ht="6" customHeight="1" x14ac:dyDescent="0.5">
      <c r="A105" s="1"/>
      <c r="B105" s="3"/>
      <c r="C105" s="3"/>
      <c r="D105" s="2"/>
      <c r="E105" s="3"/>
      <c r="F105" s="19"/>
      <c r="G105" s="25"/>
      <c r="H105" s="4"/>
      <c r="I105" s="25"/>
      <c r="J105" s="19"/>
      <c r="K105" s="25"/>
      <c r="L105" s="4"/>
    </row>
    <row r="106" spans="1:12" ht="20.85" customHeight="1" x14ac:dyDescent="0.5">
      <c r="A106" s="1" t="s">
        <v>45</v>
      </c>
      <c r="B106" s="3"/>
      <c r="C106" s="3"/>
      <c r="D106" s="2"/>
      <c r="E106" s="3"/>
      <c r="F106" s="19"/>
      <c r="G106" s="25"/>
      <c r="H106" s="4"/>
      <c r="I106" s="25"/>
      <c r="J106" s="19"/>
      <c r="K106" s="25"/>
      <c r="L106" s="4"/>
    </row>
    <row r="107" spans="1:12" ht="6" customHeight="1" x14ac:dyDescent="0.5">
      <c r="A107" s="1"/>
      <c r="B107" s="3"/>
      <c r="C107" s="3"/>
      <c r="D107" s="2"/>
      <c r="E107" s="3"/>
      <c r="F107" s="19"/>
      <c r="G107" s="25"/>
      <c r="H107" s="4"/>
      <c r="I107" s="25"/>
      <c r="J107" s="19"/>
      <c r="K107" s="25"/>
      <c r="L107" s="4"/>
    </row>
    <row r="108" spans="1:12" ht="20.85" customHeight="1" x14ac:dyDescent="0.5">
      <c r="A108" s="1" t="s">
        <v>46</v>
      </c>
      <c r="B108" s="3"/>
      <c r="C108" s="3"/>
      <c r="D108" s="2"/>
      <c r="E108" s="3"/>
      <c r="F108" s="19"/>
      <c r="G108" s="25"/>
      <c r="H108" s="4"/>
      <c r="I108" s="25"/>
      <c r="J108" s="19"/>
      <c r="K108" s="25"/>
      <c r="L108" s="4"/>
    </row>
    <row r="109" spans="1:12" ht="6" customHeight="1" x14ac:dyDescent="0.5">
      <c r="A109" s="1"/>
      <c r="B109" s="3"/>
      <c r="C109" s="3"/>
      <c r="D109" s="2"/>
      <c r="E109" s="3"/>
      <c r="F109" s="19"/>
      <c r="G109" s="25"/>
      <c r="H109" s="4"/>
      <c r="I109" s="25"/>
      <c r="J109" s="19"/>
      <c r="K109" s="25"/>
      <c r="L109" s="4"/>
    </row>
    <row r="110" spans="1:12" ht="20.85" customHeight="1" x14ac:dyDescent="0.5">
      <c r="A110" s="3" t="s">
        <v>47</v>
      </c>
      <c r="B110" s="3"/>
      <c r="C110" s="3"/>
      <c r="D110" s="2">
        <v>19</v>
      </c>
      <c r="E110" s="3"/>
      <c r="F110" s="19"/>
      <c r="G110" s="25"/>
      <c r="H110" s="4"/>
      <c r="I110" s="25"/>
      <c r="J110" s="19"/>
      <c r="K110" s="25"/>
      <c r="L110" s="4"/>
    </row>
    <row r="111" spans="1:12" ht="20.85" customHeight="1" x14ac:dyDescent="0.5">
      <c r="A111" s="3"/>
      <c r="B111" s="3" t="s">
        <v>48</v>
      </c>
      <c r="C111" s="3"/>
      <c r="D111" s="2"/>
      <c r="E111" s="3"/>
      <c r="F111" s="36"/>
      <c r="G111" s="5"/>
      <c r="H111" s="5"/>
      <c r="I111" s="5"/>
      <c r="J111" s="36"/>
      <c r="K111" s="5"/>
      <c r="L111" s="5"/>
    </row>
    <row r="112" spans="1:12" ht="20.85" customHeight="1" x14ac:dyDescent="0.5">
      <c r="A112" s="3"/>
      <c r="B112" s="3"/>
      <c r="C112" s="37" t="s">
        <v>184</v>
      </c>
      <c r="D112" s="2"/>
      <c r="E112" s="3"/>
      <c r="F112" s="36"/>
      <c r="G112" s="5"/>
      <c r="H112" s="5"/>
      <c r="I112" s="5"/>
      <c r="J112" s="36"/>
      <c r="K112" s="5"/>
      <c r="L112" s="5"/>
    </row>
    <row r="113" spans="1:12" ht="20.85" customHeight="1" thickBot="1" x14ac:dyDescent="0.55000000000000004">
      <c r="A113" s="1"/>
      <c r="B113" s="3"/>
      <c r="C113" s="37" t="s">
        <v>185</v>
      </c>
      <c r="D113" s="2"/>
      <c r="E113" s="3"/>
      <c r="F113" s="23">
        <v>120000</v>
      </c>
      <c r="G113" s="25"/>
      <c r="H113" s="24">
        <v>120000</v>
      </c>
      <c r="I113" s="25"/>
      <c r="J113" s="23">
        <v>120000</v>
      </c>
      <c r="K113" s="25"/>
      <c r="L113" s="24">
        <v>120000</v>
      </c>
    </row>
    <row r="114" spans="1:12" ht="20.85" customHeight="1" thickTop="1" x14ac:dyDescent="0.5">
      <c r="A114" s="1"/>
      <c r="B114" s="3"/>
      <c r="C114" s="3"/>
      <c r="D114" s="2"/>
      <c r="E114" s="3"/>
      <c r="F114" s="19"/>
      <c r="G114" s="25"/>
      <c r="H114" s="4"/>
      <c r="I114" s="25"/>
      <c r="J114" s="19"/>
      <c r="K114" s="25"/>
      <c r="L114" s="4"/>
    </row>
    <row r="115" spans="1:12" ht="20.85" customHeight="1" x14ac:dyDescent="0.5">
      <c r="A115" s="3"/>
      <c r="B115" s="3" t="s">
        <v>49</v>
      </c>
      <c r="C115" s="3"/>
      <c r="D115" s="2"/>
      <c r="E115" s="3"/>
      <c r="F115" s="36"/>
      <c r="G115" s="5"/>
      <c r="H115" s="5"/>
      <c r="I115" s="5"/>
      <c r="J115" s="36"/>
      <c r="K115" s="5"/>
      <c r="L115" s="5"/>
    </row>
    <row r="116" spans="1:12" ht="20.85" customHeight="1" x14ac:dyDescent="0.5">
      <c r="A116" s="3"/>
      <c r="B116" s="3"/>
      <c r="C116" s="37" t="s">
        <v>184</v>
      </c>
      <c r="D116" s="2"/>
      <c r="E116" s="3"/>
      <c r="F116" s="19"/>
      <c r="G116" s="4"/>
      <c r="H116" s="4"/>
      <c r="I116" s="4"/>
      <c r="J116" s="19"/>
      <c r="K116" s="4"/>
      <c r="L116" s="4"/>
    </row>
    <row r="117" spans="1:12" ht="20.85" customHeight="1" x14ac:dyDescent="0.5">
      <c r="A117" s="3"/>
      <c r="B117" s="3"/>
      <c r="C117" s="37" t="s">
        <v>186</v>
      </c>
      <c r="D117" s="2"/>
      <c r="E117" s="3"/>
      <c r="F117" s="19"/>
      <c r="G117" s="4"/>
      <c r="H117" s="4"/>
      <c r="I117" s="4"/>
      <c r="J117" s="19"/>
      <c r="K117" s="4"/>
      <c r="L117" s="4"/>
    </row>
    <row r="118" spans="1:12" ht="20.85" customHeight="1" x14ac:dyDescent="0.5">
      <c r="A118" s="3"/>
      <c r="B118" s="3"/>
      <c r="C118" s="158" t="s">
        <v>187</v>
      </c>
      <c r="D118" s="2"/>
      <c r="E118" s="3"/>
      <c r="F118" s="19"/>
      <c r="G118" s="4"/>
      <c r="H118" s="4"/>
      <c r="I118" s="4"/>
      <c r="J118" s="19"/>
      <c r="K118" s="4"/>
      <c r="L118" s="4"/>
    </row>
    <row r="119" spans="1:12" ht="20.85" customHeight="1" x14ac:dyDescent="0.5">
      <c r="A119" s="3"/>
      <c r="B119" s="3"/>
      <c r="C119" s="158" t="s">
        <v>188</v>
      </c>
      <c r="D119" s="2"/>
      <c r="E119" s="3"/>
      <c r="F119" s="19">
        <v>120000</v>
      </c>
      <c r="G119" s="4"/>
      <c r="H119" s="4">
        <v>75000</v>
      </c>
      <c r="I119" s="4"/>
      <c r="J119" s="19">
        <v>120000</v>
      </c>
      <c r="K119" s="4"/>
      <c r="L119" s="4">
        <v>75000</v>
      </c>
    </row>
    <row r="120" spans="1:12" ht="20.85" customHeight="1" x14ac:dyDescent="0.5">
      <c r="A120" s="3" t="s">
        <v>50</v>
      </c>
      <c r="B120" s="3"/>
      <c r="C120" s="3"/>
      <c r="D120" s="2">
        <v>19</v>
      </c>
      <c r="E120" s="3"/>
      <c r="F120" s="19">
        <v>113523</v>
      </c>
      <c r="G120" s="4"/>
      <c r="H120" s="4">
        <v>5964</v>
      </c>
      <c r="I120" s="4"/>
      <c r="J120" s="19">
        <v>113523</v>
      </c>
      <c r="K120" s="4"/>
      <c r="L120" s="4">
        <v>5964</v>
      </c>
    </row>
    <row r="121" spans="1:12" ht="20.85" customHeight="1" x14ac:dyDescent="0.5">
      <c r="A121" s="3" t="s">
        <v>51</v>
      </c>
      <c r="B121" s="3"/>
      <c r="C121" s="3"/>
      <c r="D121" s="2"/>
      <c r="E121" s="3"/>
      <c r="F121" s="19"/>
      <c r="G121" s="25"/>
      <c r="H121" s="4"/>
      <c r="I121" s="25"/>
      <c r="J121" s="19"/>
      <c r="K121" s="25"/>
      <c r="L121" s="4"/>
    </row>
    <row r="122" spans="1:12" ht="20.85" customHeight="1" x14ac:dyDescent="0.5">
      <c r="A122" s="3"/>
      <c r="B122" s="3" t="s">
        <v>52</v>
      </c>
      <c r="C122" s="3"/>
      <c r="D122" s="2"/>
      <c r="E122" s="3"/>
      <c r="F122" s="36"/>
      <c r="G122" s="5"/>
      <c r="H122" s="4"/>
      <c r="I122" s="5"/>
      <c r="J122" s="36"/>
      <c r="K122" s="5"/>
      <c r="L122" s="4"/>
    </row>
    <row r="123" spans="1:12" ht="20.85" customHeight="1" x14ac:dyDescent="0.5">
      <c r="A123" s="3"/>
      <c r="C123" s="37" t="s">
        <v>189</v>
      </c>
      <c r="D123" s="2"/>
      <c r="E123" s="3"/>
      <c r="F123" s="19">
        <v>8558</v>
      </c>
      <c r="G123" s="4"/>
      <c r="H123" s="4">
        <v>8558</v>
      </c>
      <c r="I123" s="4"/>
      <c r="J123" s="19">
        <v>8558</v>
      </c>
      <c r="K123" s="4"/>
      <c r="L123" s="4">
        <v>8558</v>
      </c>
    </row>
    <row r="124" spans="1:12" ht="20.85" customHeight="1" x14ac:dyDescent="0.5">
      <c r="A124" s="3"/>
      <c r="B124" s="3" t="s">
        <v>53</v>
      </c>
      <c r="C124" s="3"/>
      <c r="D124" s="2"/>
      <c r="E124" s="3"/>
      <c r="F124" s="19">
        <v>19863</v>
      </c>
      <c r="G124" s="4"/>
      <c r="H124" s="4">
        <v>20404</v>
      </c>
      <c r="I124" s="4"/>
      <c r="J124" s="19">
        <v>10991</v>
      </c>
      <c r="K124" s="4"/>
      <c r="L124" s="4">
        <v>10833</v>
      </c>
    </row>
    <row r="125" spans="1:12" ht="20.85" customHeight="1" x14ac:dyDescent="0.5">
      <c r="A125" s="3" t="s">
        <v>54</v>
      </c>
      <c r="B125" s="3"/>
      <c r="C125" s="3"/>
      <c r="D125" s="2"/>
      <c r="E125" s="3"/>
      <c r="F125" s="21">
        <v>-3932</v>
      </c>
      <c r="G125" s="4"/>
      <c r="H125" s="11">
        <v>-3932</v>
      </c>
      <c r="I125" s="4"/>
      <c r="J125" s="21">
        <v>0</v>
      </c>
      <c r="K125" s="4"/>
      <c r="L125" s="11">
        <v>0</v>
      </c>
    </row>
    <row r="126" spans="1:12" ht="6" customHeight="1" x14ac:dyDescent="0.5">
      <c r="A126" s="1"/>
      <c r="B126" s="3"/>
      <c r="C126" s="3"/>
      <c r="D126" s="2"/>
      <c r="E126" s="3"/>
      <c r="F126" s="19"/>
      <c r="G126" s="25"/>
      <c r="H126" s="4"/>
      <c r="I126" s="25"/>
      <c r="J126" s="19"/>
      <c r="K126" s="25"/>
      <c r="L126" s="4"/>
    </row>
    <row r="127" spans="1:12" ht="20.85" customHeight="1" x14ac:dyDescent="0.5">
      <c r="A127" s="1" t="s">
        <v>55</v>
      </c>
      <c r="B127" s="1"/>
      <c r="C127" s="3"/>
      <c r="D127" s="2"/>
      <c r="E127" s="3"/>
      <c r="F127" s="21">
        <f>SUM(F117:F125)</f>
        <v>258012</v>
      </c>
      <c r="G127" s="25"/>
      <c r="H127" s="11">
        <f>SUM(H117:H125)</f>
        <v>105994</v>
      </c>
      <c r="I127" s="25"/>
      <c r="J127" s="21">
        <f>SUM(J117:J125)</f>
        <v>253072</v>
      </c>
      <c r="K127" s="25"/>
      <c r="L127" s="11">
        <f>SUM(L117:L125)</f>
        <v>100355</v>
      </c>
    </row>
    <row r="128" spans="1:12" ht="6" customHeight="1" x14ac:dyDescent="0.5">
      <c r="A128" s="1"/>
      <c r="B128" s="3"/>
      <c r="C128" s="3"/>
      <c r="D128" s="2"/>
      <c r="E128" s="3"/>
      <c r="F128" s="19"/>
      <c r="G128" s="25"/>
      <c r="H128" s="4"/>
      <c r="I128" s="25"/>
      <c r="J128" s="19"/>
      <c r="K128" s="25"/>
      <c r="L128" s="4"/>
    </row>
    <row r="129" spans="1:12" ht="20.85" customHeight="1" thickBot="1" x14ac:dyDescent="0.55000000000000004">
      <c r="A129" s="1" t="s">
        <v>56</v>
      </c>
      <c r="B129" s="3"/>
      <c r="C129" s="3"/>
      <c r="D129" s="2"/>
      <c r="E129" s="3"/>
      <c r="F129" s="23">
        <f>F79+F127</f>
        <v>460023</v>
      </c>
      <c r="G129" s="25"/>
      <c r="H129" s="24">
        <f>H79+H127</f>
        <v>330305</v>
      </c>
      <c r="I129" s="25"/>
      <c r="J129" s="23">
        <f>J79+J127</f>
        <v>413285</v>
      </c>
      <c r="K129" s="25"/>
      <c r="L129" s="24">
        <f>L79+L127</f>
        <v>267760</v>
      </c>
    </row>
    <row r="130" spans="1:12" ht="20.85" customHeight="1" thickTop="1" x14ac:dyDescent="0.5">
      <c r="A130" s="1"/>
      <c r="B130" s="3"/>
      <c r="C130" s="3"/>
      <c r="D130" s="2"/>
      <c r="E130" s="3"/>
      <c r="F130" s="4"/>
      <c r="G130" s="25"/>
      <c r="H130" s="4"/>
      <c r="I130" s="25"/>
      <c r="J130" s="4"/>
      <c r="K130" s="25"/>
      <c r="L130" s="4"/>
    </row>
    <row r="131" spans="1:12" ht="20.85" customHeight="1" x14ac:dyDescent="0.5">
      <c r="A131" s="1"/>
      <c r="B131" s="3"/>
      <c r="C131" s="3"/>
      <c r="D131" s="2"/>
      <c r="E131" s="3"/>
      <c r="F131" s="4"/>
      <c r="G131" s="25"/>
      <c r="H131" s="4"/>
      <c r="I131" s="25"/>
      <c r="J131" s="4"/>
      <c r="K131" s="25"/>
      <c r="L131" s="4"/>
    </row>
    <row r="132" spans="1:12" ht="20.85" customHeight="1" x14ac:dyDescent="0.5">
      <c r="A132" s="1"/>
      <c r="B132" s="3"/>
      <c r="C132" s="3"/>
      <c r="D132" s="2"/>
      <c r="E132" s="3"/>
      <c r="F132" s="4"/>
      <c r="G132" s="25"/>
      <c r="H132" s="4"/>
      <c r="I132" s="25"/>
      <c r="J132" s="4"/>
      <c r="K132" s="25"/>
      <c r="L132" s="4"/>
    </row>
    <row r="133" spans="1:12" ht="20.85" customHeight="1" x14ac:dyDescent="0.5">
      <c r="A133" s="1"/>
      <c r="B133" s="3"/>
      <c r="C133" s="3"/>
      <c r="D133" s="2"/>
      <c r="E133" s="3"/>
      <c r="F133" s="4"/>
      <c r="G133" s="25"/>
      <c r="H133" s="4"/>
      <c r="I133" s="25"/>
      <c r="J133" s="4"/>
      <c r="K133" s="25"/>
      <c r="L133" s="4"/>
    </row>
    <row r="134" spans="1:12" ht="20.85" customHeight="1" x14ac:dyDescent="0.5">
      <c r="A134" s="1"/>
      <c r="B134" s="3"/>
      <c r="C134" s="3"/>
      <c r="D134" s="2"/>
      <c r="E134" s="3"/>
      <c r="F134" s="4"/>
      <c r="G134" s="25"/>
      <c r="H134" s="4"/>
      <c r="I134" s="25"/>
      <c r="J134" s="4"/>
      <c r="K134" s="25"/>
      <c r="L134" s="4"/>
    </row>
    <row r="135" spans="1:12" ht="20.85" customHeight="1" x14ac:dyDescent="0.5">
      <c r="A135" s="1"/>
      <c r="B135" s="3"/>
      <c r="C135" s="3"/>
      <c r="D135" s="2"/>
      <c r="E135" s="3"/>
      <c r="F135" s="4"/>
      <c r="G135" s="25"/>
      <c r="H135" s="4"/>
      <c r="I135" s="25"/>
      <c r="J135" s="4"/>
      <c r="K135" s="25"/>
      <c r="L135" s="4"/>
    </row>
    <row r="137" spans="1:12" ht="20.85" customHeight="1" x14ac:dyDescent="0.5">
      <c r="A137" s="1"/>
      <c r="B137" s="3"/>
      <c r="C137" s="3"/>
      <c r="D137" s="2"/>
      <c r="E137" s="3"/>
      <c r="F137" s="4"/>
      <c r="G137" s="25"/>
      <c r="H137" s="4"/>
      <c r="I137" s="25"/>
      <c r="J137" s="4"/>
      <c r="K137" s="25"/>
      <c r="L137" s="4"/>
    </row>
    <row r="138" spans="1:12" ht="20.85" customHeight="1" x14ac:dyDescent="0.5">
      <c r="A138" s="1"/>
      <c r="B138" s="3"/>
      <c r="C138" s="3"/>
      <c r="D138" s="2"/>
      <c r="E138" s="3"/>
      <c r="F138" s="4"/>
      <c r="G138" s="25"/>
      <c r="H138" s="4"/>
      <c r="I138" s="25"/>
      <c r="J138" s="4"/>
      <c r="K138" s="25"/>
      <c r="L138" s="4"/>
    </row>
    <row r="139" spans="1:12" ht="24" customHeight="1" x14ac:dyDescent="0.5">
      <c r="A139" s="1"/>
      <c r="B139" s="3"/>
      <c r="C139" s="3"/>
      <c r="D139" s="2"/>
      <c r="E139" s="3"/>
      <c r="F139" s="4"/>
      <c r="G139" s="25"/>
      <c r="H139" s="4"/>
      <c r="I139" s="25"/>
      <c r="J139" s="4"/>
      <c r="K139" s="25"/>
      <c r="L139" s="4"/>
    </row>
    <row r="140" spans="1:12" ht="14.25" customHeight="1" x14ac:dyDescent="0.5">
      <c r="A140" s="1"/>
      <c r="B140" s="3"/>
      <c r="C140" s="3"/>
      <c r="D140" s="2"/>
      <c r="E140" s="3"/>
      <c r="F140" s="4"/>
      <c r="G140" s="25"/>
      <c r="H140" s="4"/>
      <c r="I140" s="25"/>
      <c r="J140" s="4"/>
      <c r="K140" s="25"/>
      <c r="L140" s="4"/>
    </row>
    <row r="141" spans="1:12" ht="21.9" customHeight="1" x14ac:dyDescent="0.5">
      <c r="A141" s="26" t="s">
        <v>33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</row>
  </sheetData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7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E2AFA-4D07-46D2-869C-FF4DA5ADF0A7}">
  <sheetPr>
    <tabColor rgb="FFE2EFD9"/>
  </sheetPr>
  <dimension ref="A1:L48"/>
  <sheetViews>
    <sheetView showWhiteSpace="0" zoomScale="85" zoomScaleNormal="85" zoomScaleSheetLayoutView="100" workbookViewId="0">
      <selection activeCell="F14" sqref="F14"/>
    </sheetView>
  </sheetViews>
  <sheetFormatPr defaultColWidth="14.44140625" defaultRowHeight="20.399999999999999" customHeight="1" x14ac:dyDescent="0.5"/>
  <cols>
    <col min="1" max="2" width="1.109375" style="45" customWidth="1"/>
    <col min="3" max="3" width="35.109375" style="45" customWidth="1"/>
    <col min="4" max="4" width="8.44140625" style="45" customWidth="1"/>
    <col min="5" max="5" width="0.88671875" style="45" customWidth="1"/>
    <col min="6" max="6" width="12.5546875" style="45" customWidth="1"/>
    <col min="7" max="7" width="0.88671875" style="45" customWidth="1"/>
    <col min="8" max="8" width="12.5546875" style="125" customWidth="1"/>
    <col min="9" max="9" width="0.88671875" style="45" customWidth="1"/>
    <col min="10" max="10" width="12.5546875" style="45" customWidth="1"/>
    <col min="11" max="11" width="0.88671875" style="45" customWidth="1"/>
    <col min="12" max="12" width="12.5546875" style="125" customWidth="1"/>
    <col min="13" max="16384" width="14.44140625" style="45"/>
  </cols>
  <sheetData>
    <row r="1" spans="1:12" ht="20.399999999999999" customHeight="1" x14ac:dyDescent="0.5">
      <c r="A1" s="38" t="s">
        <v>0</v>
      </c>
      <c r="B1" s="38"/>
      <c r="C1" s="38"/>
      <c r="D1" s="39"/>
      <c r="E1" s="40"/>
      <c r="F1" s="41"/>
      <c r="G1" s="42"/>
      <c r="H1" s="99"/>
      <c r="I1" s="43"/>
      <c r="J1" s="41"/>
      <c r="K1" s="42"/>
      <c r="L1" s="118" t="s">
        <v>4</v>
      </c>
    </row>
    <row r="2" spans="1:12" ht="20.399999999999999" customHeight="1" x14ac:dyDescent="0.5">
      <c r="A2" s="38" t="s">
        <v>57</v>
      </c>
      <c r="B2" s="38"/>
      <c r="C2" s="38"/>
      <c r="D2" s="39"/>
      <c r="E2" s="40"/>
      <c r="F2" s="41"/>
      <c r="G2" s="42"/>
      <c r="H2" s="99"/>
      <c r="I2" s="43"/>
      <c r="J2" s="41"/>
      <c r="K2" s="42"/>
      <c r="L2" s="99"/>
    </row>
    <row r="3" spans="1:12" ht="20.399999999999999" customHeight="1" x14ac:dyDescent="0.5">
      <c r="A3" s="46" t="s">
        <v>153</v>
      </c>
      <c r="B3" s="46"/>
      <c r="C3" s="46"/>
      <c r="D3" s="47"/>
      <c r="E3" s="48"/>
      <c r="F3" s="49"/>
      <c r="G3" s="50"/>
      <c r="H3" s="117"/>
      <c r="I3" s="51"/>
      <c r="J3" s="49"/>
      <c r="K3" s="50"/>
      <c r="L3" s="117"/>
    </row>
    <row r="4" spans="1:12" ht="20.399999999999999" customHeight="1" x14ac:dyDescent="0.5">
      <c r="A4" s="40"/>
      <c r="B4" s="40"/>
      <c r="C4" s="40"/>
      <c r="D4" s="39"/>
      <c r="E4" s="40"/>
      <c r="F4" s="41"/>
      <c r="G4" s="42"/>
      <c r="H4" s="99"/>
      <c r="I4" s="43"/>
      <c r="J4" s="41"/>
      <c r="K4" s="42"/>
      <c r="L4" s="99"/>
    </row>
    <row r="5" spans="1:12" ht="20.399999999999999" customHeight="1" x14ac:dyDescent="0.5">
      <c r="A5" s="52"/>
      <c r="B5" s="40"/>
      <c r="C5" s="40"/>
      <c r="D5" s="53"/>
      <c r="E5" s="38"/>
      <c r="F5" s="54"/>
      <c r="G5" s="54"/>
      <c r="H5" s="161" t="s">
        <v>2</v>
      </c>
      <c r="I5" s="55"/>
      <c r="J5" s="54"/>
      <c r="K5" s="54"/>
      <c r="L5" s="161" t="s">
        <v>3</v>
      </c>
    </row>
    <row r="6" spans="1:12" ht="20.399999999999999" customHeight="1" x14ac:dyDescent="0.5">
      <c r="A6" s="40"/>
      <c r="B6" s="40"/>
      <c r="C6" s="40"/>
      <c r="D6" s="39"/>
      <c r="E6" s="38"/>
      <c r="F6" s="163" t="s">
        <v>7</v>
      </c>
      <c r="G6" s="40"/>
      <c r="H6" s="118" t="s">
        <v>8</v>
      </c>
      <c r="I6" s="56"/>
      <c r="J6" s="163" t="s">
        <v>7</v>
      </c>
      <c r="K6" s="38"/>
      <c r="L6" s="118" t="s">
        <v>8</v>
      </c>
    </row>
    <row r="7" spans="1:12" ht="20.399999999999999" customHeight="1" x14ac:dyDescent="0.5">
      <c r="A7" s="40"/>
      <c r="B7" s="40"/>
      <c r="C7" s="40"/>
      <c r="D7" s="39"/>
      <c r="E7" s="38"/>
      <c r="F7" s="161" t="s">
        <v>10</v>
      </c>
      <c r="G7" s="38"/>
      <c r="H7" s="119" t="s">
        <v>10</v>
      </c>
      <c r="I7" s="56"/>
      <c r="J7" s="161" t="s">
        <v>10</v>
      </c>
      <c r="K7" s="38"/>
      <c r="L7" s="119" t="s">
        <v>10</v>
      </c>
    </row>
    <row r="8" spans="1:12" ht="20.399999999999999" customHeight="1" x14ac:dyDescent="0.5">
      <c r="A8" s="40"/>
      <c r="B8" s="40"/>
      <c r="C8" s="40"/>
      <c r="D8" s="39"/>
      <c r="E8" s="40"/>
      <c r="F8" s="57"/>
      <c r="G8" s="58"/>
      <c r="H8" s="99"/>
      <c r="I8" s="58"/>
      <c r="J8" s="57"/>
      <c r="K8" s="58"/>
      <c r="L8" s="99"/>
    </row>
    <row r="9" spans="1:12" ht="20.399999999999999" customHeight="1" x14ac:dyDescent="0.5">
      <c r="A9" s="40" t="s">
        <v>58</v>
      </c>
      <c r="B9" s="40"/>
      <c r="C9" s="40"/>
      <c r="D9" s="39"/>
      <c r="E9" s="40"/>
      <c r="F9" s="156">
        <v>47343</v>
      </c>
      <c r="G9" s="58"/>
      <c r="H9" s="99">
        <v>61246</v>
      </c>
      <c r="I9" s="58"/>
      <c r="J9" s="57">
        <v>27570</v>
      </c>
      <c r="K9" s="58"/>
      <c r="L9" s="99">
        <v>54431</v>
      </c>
    </row>
    <row r="10" spans="1:12" ht="20.399999999999999" customHeight="1" x14ac:dyDescent="0.5">
      <c r="A10" s="40" t="s">
        <v>59</v>
      </c>
      <c r="B10" s="40"/>
      <c r="C10" s="40"/>
      <c r="D10" s="39"/>
      <c r="E10" s="40"/>
      <c r="F10" s="156">
        <v>72034</v>
      </c>
      <c r="G10" s="58"/>
      <c r="H10" s="99">
        <v>72185</v>
      </c>
      <c r="I10" s="58"/>
      <c r="J10" s="57">
        <v>54947</v>
      </c>
      <c r="K10" s="58"/>
      <c r="L10" s="99">
        <v>54432</v>
      </c>
    </row>
    <row r="11" spans="1:12" ht="20.399999999999999" customHeight="1" x14ac:dyDescent="0.5">
      <c r="A11" s="40" t="s">
        <v>61</v>
      </c>
      <c r="B11" s="40"/>
      <c r="C11" s="40"/>
      <c r="D11" s="59"/>
      <c r="E11" s="40"/>
      <c r="F11" s="157">
        <v>1700</v>
      </c>
      <c r="G11" s="58"/>
      <c r="H11" s="117">
        <v>2912</v>
      </c>
      <c r="I11" s="58"/>
      <c r="J11" s="60">
        <v>2942</v>
      </c>
      <c r="K11" s="58"/>
      <c r="L11" s="117">
        <v>2551</v>
      </c>
    </row>
    <row r="12" spans="1:12" ht="6" customHeight="1" x14ac:dyDescent="0.5">
      <c r="A12" s="40"/>
      <c r="B12" s="40"/>
      <c r="C12" s="40"/>
      <c r="D12" s="39"/>
      <c r="E12" s="40"/>
      <c r="F12" s="57"/>
      <c r="G12" s="58"/>
      <c r="H12" s="99"/>
      <c r="I12" s="58"/>
      <c r="J12" s="57"/>
      <c r="K12" s="58"/>
      <c r="L12" s="99"/>
    </row>
    <row r="13" spans="1:12" ht="20.399999999999999" customHeight="1" x14ac:dyDescent="0.5">
      <c r="A13" s="38" t="s">
        <v>62</v>
      </c>
      <c r="B13" s="52"/>
      <c r="C13" s="38"/>
      <c r="D13" s="39"/>
      <c r="E13" s="40"/>
      <c r="F13" s="60">
        <f>SUM(F9:F12)</f>
        <v>121077</v>
      </c>
      <c r="G13" s="58"/>
      <c r="H13" s="117">
        <f>SUM(H9:H12)</f>
        <v>136343</v>
      </c>
      <c r="I13" s="58"/>
      <c r="J13" s="60">
        <f>SUM(J9:J12)</f>
        <v>85459</v>
      </c>
      <c r="K13" s="58"/>
      <c r="L13" s="117">
        <f>SUM(L9:L12)</f>
        <v>111414</v>
      </c>
    </row>
    <row r="14" spans="1:12" ht="13.5" customHeight="1" x14ac:dyDescent="0.5">
      <c r="A14" s="40"/>
      <c r="B14" s="40"/>
      <c r="C14" s="40"/>
      <c r="D14" s="39"/>
      <c r="E14" s="40"/>
      <c r="F14" s="57"/>
      <c r="G14" s="58"/>
      <c r="H14" s="99"/>
      <c r="I14" s="58"/>
      <c r="J14" s="57"/>
      <c r="K14" s="58"/>
      <c r="L14" s="99"/>
    </row>
    <row r="15" spans="1:12" ht="20.399999999999999" customHeight="1" x14ac:dyDescent="0.5">
      <c r="A15" s="40" t="s">
        <v>145</v>
      </c>
      <c r="B15" s="40"/>
      <c r="C15" s="40"/>
      <c r="D15" s="59"/>
      <c r="E15" s="40"/>
      <c r="F15" s="57">
        <v>-38422</v>
      </c>
      <c r="G15" s="42"/>
      <c r="H15" s="99">
        <v>-48889</v>
      </c>
      <c r="I15" s="42"/>
      <c r="J15" s="57">
        <v>-22052</v>
      </c>
      <c r="K15" s="42"/>
      <c r="L15" s="99">
        <v>-44614</v>
      </c>
    </row>
    <row r="16" spans="1:12" ht="20.399999999999999" customHeight="1" x14ac:dyDescent="0.5">
      <c r="A16" s="40" t="s">
        <v>146</v>
      </c>
      <c r="B16" s="40"/>
      <c r="C16" s="40"/>
      <c r="D16" s="59"/>
      <c r="E16" s="40"/>
      <c r="F16" s="57">
        <v>-49022</v>
      </c>
      <c r="G16" s="42"/>
      <c r="H16" s="99">
        <v>-50658</v>
      </c>
      <c r="I16" s="42"/>
      <c r="J16" s="57">
        <v>-38997</v>
      </c>
      <c r="K16" s="42"/>
      <c r="L16" s="99">
        <v>-40475</v>
      </c>
    </row>
    <row r="17" spans="1:12" ht="20.399999999999999" customHeight="1" x14ac:dyDescent="0.5">
      <c r="A17" s="40" t="s">
        <v>63</v>
      </c>
      <c r="B17" s="40"/>
      <c r="C17" s="40"/>
      <c r="D17" s="59"/>
      <c r="E17" s="40"/>
      <c r="F17" s="57">
        <v>-11495</v>
      </c>
      <c r="G17" s="58"/>
      <c r="H17" s="99">
        <v>-10850</v>
      </c>
      <c r="I17" s="58"/>
      <c r="J17" s="57">
        <v>-8859</v>
      </c>
      <c r="K17" s="58"/>
      <c r="L17" s="99">
        <v>-8218</v>
      </c>
    </row>
    <row r="18" spans="1:12" ht="20.399999999999999" customHeight="1" x14ac:dyDescent="0.5">
      <c r="A18" s="40" t="s">
        <v>64</v>
      </c>
      <c r="B18" s="40"/>
      <c r="C18" s="40"/>
      <c r="D18" s="39"/>
      <c r="E18" s="40"/>
      <c r="F18" s="57">
        <v>-14632</v>
      </c>
      <c r="G18" s="58"/>
      <c r="H18" s="99">
        <v>-12666</v>
      </c>
      <c r="I18" s="58"/>
      <c r="J18" s="57">
        <v>-12942</v>
      </c>
      <c r="K18" s="58"/>
      <c r="L18" s="99">
        <v>-10318</v>
      </c>
    </row>
    <row r="19" spans="1:12" ht="20.399999999999999" customHeight="1" x14ac:dyDescent="0.5">
      <c r="A19" s="40" t="s">
        <v>65</v>
      </c>
      <c r="B19" s="40"/>
      <c r="C19" s="40"/>
      <c r="D19" s="39"/>
      <c r="E19" s="58"/>
      <c r="F19" s="60">
        <v>-417</v>
      </c>
      <c r="G19" s="58"/>
      <c r="H19" s="117">
        <v>-348</v>
      </c>
      <c r="I19" s="58"/>
      <c r="J19" s="60">
        <v>-357</v>
      </c>
      <c r="K19" s="58"/>
      <c r="L19" s="117">
        <v>-290</v>
      </c>
    </row>
    <row r="20" spans="1:12" ht="6" customHeight="1" x14ac:dyDescent="0.5">
      <c r="A20" s="40"/>
      <c r="B20" s="40"/>
      <c r="C20" s="40"/>
      <c r="D20" s="39"/>
      <c r="E20" s="40"/>
      <c r="F20" s="57"/>
      <c r="G20" s="58"/>
      <c r="H20" s="99"/>
      <c r="I20" s="58"/>
      <c r="J20" s="57"/>
      <c r="K20" s="58"/>
      <c r="L20" s="99"/>
    </row>
    <row r="21" spans="1:12" ht="20.399999999999999" customHeight="1" x14ac:dyDescent="0.5">
      <c r="A21" s="38" t="s">
        <v>66</v>
      </c>
      <c r="B21" s="52"/>
      <c r="C21" s="40"/>
      <c r="D21" s="39"/>
      <c r="E21" s="40"/>
      <c r="F21" s="60">
        <f>SUM(F15:F20)</f>
        <v>-113988</v>
      </c>
      <c r="G21" s="41"/>
      <c r="H21" s="117">
        <f>SUM(H15:H20)</f>
        <v>-123411</v>
      </c>
      <c r="I21" s="41"/>
      <c r="J21" s="60">
        <f>SUM(J15:J20)</f>
        <v>-83207</v>
      </c>
      <c r="K21" s="41"/>
      <c r="L21" s="117">
        <f>SUM(L15:L20)</f>
        <v>-103915</v>
      </c>
    </row>
    <row r="22" spans="1:12" ht="13.5" customHeight="1" x14ac:dyDescent="0.5">
      <c r="A22" s="40"/>
      <c r="B22" s="40"/>
      <c r="C22" s="40"/>
      <c r="D22" s="39"/>
      <c r="E22" s="40"/>
      <c r="F22" s="57"/>
      <c r="G22" s="41"/>
      <c r="H22" s="99"/>
      <c r="I22" s="41"/>
      <c r="J22" s="57"/>
      <c r="K22" s="41"/>
      <c r="L22" s="99"/>
    </row>
    <row r="23" spans="1:12" ht="20.399999999999999" customHeight="1" x14ac:dyDescent="0.5">
      <c r="A23" s="38" t="s">
        <v>67</v>
      </c>
      <c r="B23" s="40"/>
      <c r="C23" s="40"/>
      <c r="D23" s="39"/>
      <c r="E23" s="40"/>
      <c r="F23" s="57">
        <f>SUM(F13,F21)</f>
        <v>7089</v>
      </c>
      <c r="G23" s="41"/>
      <c r="H23" s="99">
        <f>SUM(H13,H21)</f>
        <v>12932</v>
      </c>
      <c r="I23" s="41"/>
      <c r="J23" s="57">
        <f>SUM(J13,J21)</f>
        <v>2252</v>
      </c>
      <c r="K23" s="41"/>
      <c r="L23" s="99">
        <f>SUM(L13,L21)</f>
        <v>7499</v>
      </c>
    </row>
    <row r="24" spans="1:12" ht="20.399999999999999" customHeight="1" x14ac:dyDescent="0.5">
      <c r="A24" s="40" t="s">
        <v>68</v>
      </c>
      <c r="B24" s="40"/>
      <c r="C24" s="40"/>
      <c r="D24" s="39"/>
      <c r="E24" s="40"/>
      <c r="F24" s="60">
        <v>-1412</v>
      </c>
      <c r="G24" s="58"/>
      <c r="H24" s="117">
        <v>-2880</v>
      </c>
      <c r="I24" s="58"/>
      <c r="J24" s="60">
        <v>-424</v>
      </c>
      <c r="K24" s="58"/>
      <c r="L24" s="117">
        <v>-1850</v>
      </c>
    </row>
    <row r="25" spans="1:12" ht="6" customHeight="1" x14ac:dyDescent="0.5">
      <c r="A25" s="40"/>
      <c r="B25" s="40"/>
      <c r="C25" s="40"/>
      <c r="D25" s="39"/>
      <c r="E25" s="40"/>
      <c r="F25" s="57"/>
      <c r="G25" s="58"/>
      <c r="H25" s="99"/>
      <c r="I25" s="58"/>
      <c r="J25" s="57"/>
      <c r="K25" s="58"/>
      <c r="L25" s="99"/>
    </row>
    <row r="26" spans="1:12" ht="20.399999999999999" customHeight="1" x14ac:dyDescent="0.5">
      <c r="A26" s="38" t="s">
        <v>154</v>
      </c>
      <c r="B26" s="40"/>
      <c r="C26" s="40"/>
      <c r="D26" s="39"/>
      <c r="E26" s="40"/>
      <c r="F26" s="60">
        <f>SUM(F23:F25)</f>
        <v>5677</v>
      </c>
      <c r="G26" s="41"/>
      <c r="H26" s="117">
        <f>SUM(H23:H25)</f>
        <v>10052</v>
      </c>
      <c r="I26" s="41"/>
      <c r="J26" s="60">
        <f>SUM(J23:J25)</f>
        <v>1828</v>
      </c>
      <c r="K26" s="41"/>
      <c r="L26" s="117">
        <f>SUM(L23:L25)</f>
        <v>5649</v>
      </c>
    </row>
    <row r="27" spans="1:12" ht="13.5" customHeight="1" x14ac:dyDescent="0.5">
      <c r="A27" s="102"/>
      <c r="B27" s="40"/>
      <c r="C27" s="40"/>
      <c r="D27" s="39"/>
      <c r="E27" s="40"/>
      <c r="F27" s="57"/>
      <c r="G27" s="41"/>
      <c r="H27" s="99"/>
      <c r="I27" s="41"/>
      <c r="J27" s="57"/>
      <c r="K27" s="41"/>
      <c r="L27" s="99"/>
    </row>
    <row r="28" spans="1:12" ht="20.399999999999999" customHeight="1" x14ac:dyDescent="0.5">
      <c r="A28" s="102" t="s">
        <v>147</v>
      </c>
      <c r="B28" s="103"/>
      <c r="C28" s="103"/>
      <c r="D28" s="104"/>
      <c r="E28" s="103"/>
      <c r="F28" s="105"/>
      <c r="G28" s="106"/>
      <c r="H28" s="120"/>
      <c r="I28" s="107"/>
      <c r="J28" s="108"/>
      <c r="K28" s="107"/>
      <c r="L28" s="127"/>
    </row>
    <row r="29" spans="1:12" ht="20.399999999999999" customHeight="1" x14ac:dyDescent="0.5">
      <c r="A29" s="103" t="s">
        <v>70</v>
      </c>
      <c r="B29" s="103"/>
      <c r="C29" s="103"/>
      <c r="D29" s="104"/>
      <c r="E29" s="103"/>
      <c r="F29" s="105"/>
      <c r="G29" s="106"/>
      <c r="H29" s="120"/>
      <c r="I29" s="106"/>
      <c r="J29" s="105"/>
      <c r="K29" s="106"/>
      <c r="L29" s="120"/>
    </row>
    <row r="30" spans="1:12" ht="20.399999999999999" customHeight="1" x14ac:dyDescent="0.5">
      <c r="A30" s="103"/>
      <c r="B30" s="103" t="s">
        <v>71</v>
      </c>
      <c r="C30" s="103"/>
      <c r="D30" s="104"/>
      <c r="E30" s="103"/>
      <c r="F30" s="105"/>
      <c r="G30" s="106"/>
      <c r="H30" s="120"/>
      <c r="I30" s="106"/>
      <c r="J30" s="105"/>
      <c r="K30" s="106"/>
      <c r="L30" s="120"/>
    </row>
    <row r="31" spans="1:12" ht="19.350000000000001" customHeight="1" x14ac:dyDescent="0.5">
      <c r="A31" s="103"/>
      <c r="B31" s="109"/>
      <c r="C31" s="103" t="s">
        <v>190</v>
      </c>
      <c r="D31" s="104"/>
      <c r="E31" s="103"/>
      <c r="F31" s="105"/>
      <c r="G31" s="106"/>
      <c r="H31" s="120"/>
      <c r="I31" s="106"/>
      <c r="J31" s="105"/>
      <c r="K31" s="106"/>
      <c r="L31" s="120"/>
    </row>
    <row r="32" spans="1:12" ht="20.399999999999999" customHeight="1" x14ac:dyDescent="0.5">
      <c r="A32" s="103"/>
      <c r="B32" s="109"/>
      <c r="C32" s="103" t="s">
        <v>72</v>
      </c>
      <c r="D32" s="104"/>
      <c r="E32" s="103"/>
      <c r="F32" s="105">
        <v>0</v>
      </c>
      <c r="G32" s="106"/>
      <c r="H32" s="120">
        <v>0</v>
      </c>
      <c r="I32" s="106"/>
      <c r="J32" s="105">
        <v>0</v>
      </c>
      <c r="K32" s="106"/>
      <c r="L32" s="120">
        <v>0</v>
      </c>
    </row>
    <row r="33" spans="1:12" ht="18.600000000000001" customHeight="1" x14ac:dyDescent="0.5">
      <c r="A33" s="103"/>
      <c r="B33" s="103"/>
      <c r="C33" s="103" t="s">
        <v>73</v>
      </c>
      <c r="D33" s="104"/>
      <c r="E33" s="103"/>
      <c r="F33" s="105"/>
      <c r="G33" s="106"/>
      <c r="H33" s="120"/>
      <c r="I33" s="106"/>
      <c r="J33" s="105"/>
      <c r="K33" s="106"/>
      <c r="L33" s="120"/>
    </row>
    <row r="34" spans="1:12" ht="20.399999999999999" customHeight="1" x14ac:dyDescent="0.5">
      <c r="A34" s="103"/>
      <c r="B34" s="103"/>
      <c r="C34" s="103" t="s">
        <v>74</v>
      </c>
      <c r="D34" s="104"/>
      <c r="E34" s="103"/>
      <c r="F34" s="61">
        <v>0</v>
      </c>
      <c r="G34" s="62"/>
      <c r="H34" s="121">
        <v>0</v>
      </c>
      <c r="I34" s="62"/>
      <c r="J34" s="61">
        <v>0</v>
      </c>
      <c r="K34" s="62"/>
      <c r="L34" s="121">
        <v>0</v>
      </c>
    </row>
    <row r="35" spans="1:12" ht="13.5" customHeight="1" x14ac:dyDescent="0.5">
      <c r="A35" s="103"/>
      <c r="B35" s="103"/>
      <c r="C35" s="103"/>
      <c r="D35" s="104"/>
      <c r="E35" s="103"/>
      <c r="F35" s="105"/>
      <c r="G35" s="106"/>
      <c r="H35" s="120"/>
      <c r="I35" s="106"/>
      <c r="J35" s="105"/>
      <c r="K35" s="106"/>
      <c r="L35" s="120"/>
    </row>
    <row r="36" spans="1:12" ht="19.350000000000001" customHeight="1" x14ac:dyDescent="0.5">
      <c r="A36" s="102" t="s">
        <v>168</v>
      </c>
      <c r="B36" s="103"/>
      <c r="C36" s="103"/>
      <c r="D36" s="104"/>
      <c r="E36" s="103"/>
      <c r="F36" s="61">
        <f>SUM(F31:F34)</f>
        <v>0</v>
      </c>
      <c r="G36" s="62"/>
      <c r="H36" s="121">
        <f>SUM(H31:H34)</f>
        <v>0</v>
      </c>
      <c r="I36" s="62"/>
      <c r="J36" s="61">
        <f>SUM(J31:J34)</f>
        <v>0</v>
      </c>
      <c r="K36" s="62"/>
      <c r="L36" s="121">
        <f>SUM(L31:L34)</f>
        <v>0</v>
      </c>
    </row>
    <row r="37" spans="1:12" ht="13.5" customHeight="1" x14ac:dyDescent="0.5">
      <c r="A37" s="103"/>
      <c r="B37" s="103"/>
      <c r="C37" s="103"/>
      <c r="D37" s="104"/>
      <c r="E37" s="103"/>
      <c r="F37" s="105"/>
      <c r="G37" s="106"/>
      <c r="H37" s="120"/>
      <c r="I37" s="106"/>
      <c r="J37" s="105"/>
      <c r="K37" s="106"/>
      <c r="L37" s="120"/>
    </row>
    <row r="38" spans="1:12" ht="20.399999999999999" customHeight="1" thickBot="1" x14ac:dyDescent="0.55000000000000004">
      <c r="A38" s="102" t="s">
        <v>157</v>
      </c>
      <c r="B38" s="103"/>
      <c r="C38" s="103"/>
      <c r="D38" s="104"/>
      <c r="E38" s="103"/>
      <c r="F38" s="110">
        <f>F26+F36</f>
        <v>5677</v>
      </c>
      <c r="G38" s="106"/>
      <c r="H38" s="122">
        <f>H26+H36</f>
        <v>10052</v>
      </c>
      <c r="I38" s="106"/>
      <c r="J38" s="110">
        <f>J26+J36</f>
        <v>1828</v>
      </c>
      <c r="K38" s="106"/>
      <c r="L38" s="122">
        <f>L26+L36</f>
        <v>5649</v>
      </c>
    </row>
    <row r="39" spans="1:12" ht="13.5" customHeight="1" thickTop="1" x14ac:dyDescent="0.5">
      <c r="A39" s="102"/>
      <c r="B39" s="103"/>
      <c r="C39" s="103"/>
      <c r="D39" s="104"/>
      <c r="E39" s="103"/>
      <c r="F39" s="105"/>
      <c r="G39" s="106"/>
      <c r="H39" s="120"/>
      <c r="I39" s="106"/>
      <c r="J39" s="105"/>
      <c r="K39" s="106"/>
      <c r="L39" s="120"/>
    </row>
    <row r="40" spans="1:12" ht="20.399999999999999" customHeight="1" x14ac:dyDescent="0.5">
      <c r="A40" s="102" t="s">
        <v>75</v>
      </c>
      <c r="B40" s="103"/>
      <c r="C40" s="103"/>
      <c r="D40" s="104"/>
      <c r="E40" s="106"/>
      <c r="F40" s="105"/>
      <c r="G40" s="106"/>
      <c r="H40" s="120"/>
      <c r="I40" s="106"/>
      <c r="J40" s="105"/>
      <c r="K40" s="106"/>
      <c r="L40" s="120"/>
    </row>
    <row r="41" spans="1:12" ht="20.399999999999999" customHeight="1" thickBot="1" x14ac:dyDescent="0.55000000000000004">
      <c r="A41" s="102"/>
      <c r="B41" s="103" t="s">
        <v>76</v>
      </c>
      <c r="C41" s="103"/>
      <c r="D41" s="104"/>
      <c r="E41" s="103"/>
      <c r="F41" s="63">
        <v>0.03</v>
      </c>
      <c r="G41" s="64"/>
      <c r="H41" s="123">
        <v>7.0000000000000007E-2</v>
      </c>
      <c r="I41" s="65"/>
      <c r="J41" s="63">
        <v>0.01</v>
      </c>
      <c r="K41" s="66"/>
      <c r="L41" s="123">
        <v>0.04</v>
      </c>
    </row>
    <row r="42" spans="1:12" ht="20.399999999999999" customHeight="1" thickTop="1" x14ac:dyDescent="0.5">
      <c r="A42" s="102"/>
      <c r="B42" s="103"/>
      <c r="C42" s="103"/>
      <c r="D42" s="104"/>
      <c r="E42" s="103"/>
      <c r="F42" s="39"/>
      <c r="G42" s="39"/>
      <c r="H42" s="124"/>
      <c r="I42" s="39"/>
      <c r="J42" s="39"/>
      <c r="K42" s="106"/>
      <c r="L42" s="124"/>
    </row>
    <row r="43" spans="1:12" ht="20.399999999999999" customHeight="1" x14ac:dyDescent="0.5">
      <c r="A43" s="102"/>
      <c r="B43" s="103"/>
      <c r="C43" s="103"/>
      <c r="D43" s="104"/>
      <c r="E43" s="103"/>
      <c r="F43" s="39"/>
      <c r="G43" s="39"/>
      <c r="H43" s="124"/>
      <c r="I43" s="39"/>
      <c r="J43" s="39"/>
      <c r="K43" s="106"/>
      <c r="L43" s="124"/>
    </row>
    <row r="44" spans="1:12" ht="21" customHeight="1" x14ac:dyDescent="0.5">
      <c r="A44" s="102"/>
      <c r="B44" s="103"/>
      <c r="C44" s="103"/>
      <c r="D44" s="104"/>
      <c r="E44" s="103"/>
      <c r="F44" s="39"/>
      <c r="G44" s="39"/>
      <c r="H44" s="124"/>
      <c r="I44" s="39"/>
      <c r="J44" s="39"/>
      <c r="K44" s="106"/>
      <c r="L44" s="124"/>
    </row>
    <row r="45" spans="1:12" ht="23.25" customHeight="1" x14ac:dyDescent="0.5">
      <c r="A45" s="102"/>
      <c r="B45" s="103"/>
      <c r="C45" s="103"/>
      <c r="D45" s="104"/>
      <c r="E45" s="103"/>
      <c r="F45" s="39"/>
      <c r="G45" s="39"/>
      <c r="H45" s="124"/>
      <c r="I45" s="39"/>
      <c r="J45" s="39"/>
      <c r="K45" s="106"/>
      <c r="L45" s="124"/>
    </row>
    <row r="46" spans="1:12" ht="15" customHeight="1" x14ac:dyDescent="0.5"/>
    <row r="47" spans="1:12" ht="11.25" customHeight="1" x14ac:dyDescent="0.5"/>
    <row r="48" spans="1:12" ht="21.9" customHeight="1" x14ac:dyDescent="0.5">
      <c r="A48" s="67" t="s">
        <v>33</v>
      </c>
      <c r="B48" s="68"/>
      <c r="C48" s="68"/>
      <c r="D48" s="68"/>
      <c r="E48" s="68"/>
      <c r="F48" s="68"/>
      <c r="G48" s="68"/>
      <c r="H48" s="126"/>
      <c r="I48" s="68"/>
      <c r="J48" s="68"/>
      <c r="K48" s="68"/>
      <c r="L48" s="126"/>
    </row>
  </sheetData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4092-A07C-46AD-89E4-99426660C36C}">
  <sheetPr>
    <tabColor rgb="FFE2EFD9"/>
  </sheetPr>
  <dimension ref="A1:L48"/>
  <sheetViews>
    <sheetView tabSelected="1" zoomScale="85" zoomScaleNormal="85" zoomScaleSheetLayoutView="100" workbookViewId="0">
      <selection activeCell="C42" sqref="C42"/>
    </sheetView>
  </sheetViews>
  <sheetFormatPr defaultColWidth="14.44140625" defaultRowHeight="19.8" x14ac:dyDescent="0.5"/>
  <cols>
    <col min="1" max="2" width="1.109375" style="45" customWidth="1"/>
    <col min="3" max="3" width="36.44140625" style="45" customWidth="1"/>
    <col min="4" max="4" width="8.44140625" style="45" customWidth="1"/>
    <col min="5" max="5" width="0.5546875" style="45" customWidth="1"/>
    <col min="6" max="6" width="12.5546875" style="45" customWidth="1"/>
    <col min="7" max="7" width="0.5546875" style="45" customWidth="1"/>
    <col min="8" max="8" width="12.5546875" style="125" customWidth="1"/>
    <col min="9" max="9" width="0.5546875" style="45" customWidth="1"/>
    <col min="10" max="10" width="12.5546875" style="45" customWidth="1"/>
    <col min="11" max="11" width="0.5546875" style="45" customWidth="1"/>
    <col min="12" max="12" width="12.5546875" style="125" customWidth="1"/>
    <col min="13" max="16384" width="14.44140625" style="45"/>
  </cols>
  <sheetData>
    <row r="1" spans="1:12" ht="20.399999999999999" customHeight="1" x14ac:dyDescent="0.5">
      <c r="A1" s="38" t="s">
        <v>0</v>
      </c>
      <c r="B1" s="38"/>
      <c r="C1" s="38"/>
      <c r="D1" s="39"/>
      <c r="E1" s="40"/>
      <c r="F1" s="41"/>
      <c r="G1" s="42"/>
      <c r="H1" s="99"/>
      <c r="I1" s="43"/>
      <c r="J1" s="41"/>
      <c r="K1" s="42"/>
      <c r="L1" s="118" t="s">
        <v>4</v>
      </c>
    </row>
    <row r="2" spans="1:12" ht="20.399999999999999" customHeight="1" x14ac:dyDescent="0.5">
      <c r="A2" s="38" t="s">
        <v>57</v>
      </c>
      <c r="B2" s="38"/>
      <c r="C2" s="38"/>
      <c r="D2" s="39"/>
      <c r="E2" s="40"/>
      <c r="F2" s="41"/>
      <c r="G2" s="42"/>
      <c r="H2" s="99"/>
      <c r="I2" s="43"/>
      <c r="J2" s="41"/>
      <c r="K2" s="42"/>
      <c r="L2" s="99"/>
    </row>
    <row r="3" spans="1:12" ht="20.399999999999999" customHeight="1" x14ac:dyDescent="0.5">
      <c r="A3" s="46" t="s">
        <v>155</v>
      </c>
      <c r="B3" s="46"/>
      <c r="C3" s="46"/>
      <c r="D3" s="47"/>
      <c r="E3" s="48"/>
      <c r="F3" s="49"/>
      <c r="G3" s="50"/>
      <c r="H3" s="117"/>
      <c r="I3" s="51"/>
      <c r="J3" s="49"/>
      <c r="K3" s="50"/>
      <c r="L3" s="117"/>
    </row>
    <row r="4" spans="1:12" ht="20.399999999999999" customHeight="1" x14ac:dyDescent="0.5">
      <c r="A4" s="40"/>
      <c r="B4" s="40"/>
      <c r="C4" s="40"/>
      <c r="D4" s="39"/>
      <c r="E4" s="40"/>
      <c r="F4" s="41"/>
      <c r="G4" s="42"/>
      <c r="H4" s="99"/>
      <c r="I4" s="43"/>
      <c r="J4" s="41"/>
      <c r="K4" s="42"/>
      <c r="L4" s="99"/>
    </row>
    <row r="5" spans="1:12" ht="20.399999999999999" customHeight="1" x14ac:dyDescent="0.5">
      <c r="A5" s="52"/>
      <c r="B5" s="40"/>
      <c r="C5" s="40"/>
      <c r="D5" s="53"/>
      <c r="E5" s="38"/>
      <c r="F5" s="165" t="s">
        <v>2</v>
      </c>
      <c r="G5" s="165"/>
      <c r="H5" s="165"/>
      <c r="I5" s="55"/>
      <c r="J5" s="165" t="s">
        <v>3</v>
      </c>
      <c r="K5" s="165"/>
      <c r="L5" s="165"/>
    </row>
    <row r="6" spans="1:12" ht="20.399999999999999" customHeight="1" x14ac:dyDescent="0.5">
      <c r="A6" s="40"/>
      <c r="B6" s="40"/>
      <c r="C6" s="40"/>
      <c r="D6" s="39"/>
      <c r="E6" s="38"/>
      <c r="F6" s="163" t="s">
        <v>7</v>
      </c>
      <c r="G6" s="38"/>
      <c r="H6" s="118" t="s">
        <v>8</v>
      </c>
      <c r="I6" s="56"/>
      <c r="J6" s="163" t="s">
        <v>7</v>
      </c>
      <c r="K6" s="38"/>
      <c r="L6" s="118" t="s">
        <v>8</v>
      </c>
    </row>
    <row r="7" spans="1:12" ht="20.399999999999999" customHeight="1" x14ac:dyDescent="0.5">
      <c r="A7" s="40"/>
      <c r="B7" s="40"/>
      <c r="C7" s="40"/>
      <c r="D7" s="162" t="s">
        <v>9</v>
      </c>
      <c r="E7" s="38"/>
      <c r="F7" s="161" t="s">
        <v>10</v>
      </c>
      <c r="G7" s="38"/>
      <c r="H7" s="119" t="s">
        <v>10</v>
      </c>
      <c r="I7" s="56"/>
      <c r="J7" s="161" t="s">
        <v>10</v>
      </c>
      <c r="K7" s="38"/>
      <c r="L7" s="119" t="s">
        <v>10</v>
      </c>
    </row>
    <row r="8" spans="1:12" ht="20.399999999999999" customHeight="1" x14ac:dyDescent="0.5">
      <c r="A8" s="40"/>
      <c r="B8" s="40"/>
      <c r="C8" s="40"/>
      <c r="D8" s="39"/>
      <c r="E8" s="40"/>
      <c r="F8" s="57"/>
      <c r="G8" s="58"/>
      <c r="H8" s="99"/>
      <c r="I8" s="58"/>
      <c r="J8" s="57"/>
      <c r="K8" s="58"/>
      <c r="L8" s="99"/>
    </row>
    <row r="9" spans="1:12" ht="20.399999999999999" customHeight="1" x14ac:dyDescent="0.5">
      <c r="A9" s="40" t="s">
        <v>58</v>
      </c>
      <c r="B9" s="40"/>
      <c r="C9" s="40"/>
      <c r="D9" s="39"/>
      <c r="E9" s="40"/>
      <c r="F9" s="57">
        <v>90693</v>
      </c>
      <c r="G9" s="58"/>
      <c r="H9" s="99">
        <v>141150</v>
      </c>
      <c r="I9" s="58"/>
      <c r="J9" s="57">
        <v>59834</v>
      </c>
      <c r="K9" s="58"/>
      <c r="L9" s="99">
        <v>121325</v>
      </c>
    </row>
    <row r="10" spans="1:12" ht="20.399999999999999" customHeight="1" x14ac:dyDescent="0.5">
      <c r="A10" s="40" t="s">
        <v>59</v>
      </c>
      <c r="B10" s="40"/>
      <c r="C10" s="40"/>
      <c r="D10" s="39"/>
      <c r="E10" s="40"/>
      <c r="F10" s="57">
        <v>144025</v>
      </c>
      <c r="G10" s="58"/>
      <c r="H10" s="99">
        <v>136600</v>
      </c>
      <c r="I10" s="58"/>
      <c r="J10" s="57">
        <v>113570</v>
      </c>
      <c r="K10" s="58"/>
      <c r="L10" s="99">
        <v>106546</v>
      </c>
    </row>
    <row r="11" spans="1:12" ht="20.399999999999999" customHeight="1" x14ac:dyDescent="0.5">
      <c r="A11" s="40" t="s">
        <v>60</v>
      </c>
      <c r="B11" s="40"/>
      <c r="C11" s="40"/>
      <c r="D11" s="59">
        <v>12.1</v>
      </c>
      <c r="E11" s="40"/>
      <c r="F11" s="57">
        <v>0</v>
      </c>
      <c r="G11" s="58"/>
      <c r="H11" s="99">
        <v>0</v>
      </c>
      <c r="I11" s="58"/>
      <c r="J11" s="57">
        <v>5459</v>
      </c>
      <c r="K11" s="58"/>
      <c r="L11" s="99">
        <v>3750</v>
      </c>
    </row>
    <row r="12" spans="1:12" ht="20.399999999999999" customHeight="1" x14ac:dyDescent="0.5">
      <c r="A12" s="40" t="s">
        <v>61</v>
      </c>
      <c r="B12" s="40"/>
      <c r="C12" s="40"/>
      <c r="D12" s="59"/>
      <c r="E12" s="40"/>
      <c r="F12" s="60">
        <v>1961</v>
      </c>
      <c r="G12" s="58"/>
      <c r="H12" s="117">
        <v>4051</v>
      </c>
      <c r="I12" s="58"/>
      <c r="J12" s="60">
        <v>4892</v>
      </c>
      <c r="K12" s="58"/>
      <c r="L12" s="117">
        <v>4713</v>
      </c>
    </row>
    <row r="13" spans="1:12" ht="6" customHeight="1" x14ac:dyDescent="0.5">
      <c r="A13" s="40"/>
      <c r="B13" s="40"/>
      <c r="C13" s="40"/>
      <c r="D13" s="39"/>
      <c r="E13" s="40"/>
      <c r="F13" s="57"/>
      <c r="G13" s="58"/>
      <c r="H13" s="99"/>
      <c r="I13" s="58"/>
      <c r="J13" s="57"/>
      <c r="K13" s="58"/>
      <c r="L13" s="99"/>
    </row>
    <row r="14" spans="1:12" ht="20.399999999999999" customHeight="1" x14ac:dyDescent="0.5">
      <c r="A14" s="38" t="s">
        <v>62</v>
      </c>
      <c r="B14" s="52"/>
      <c r="C14" s="38"/>
      <c r="D14" s="39"/>
      <c r="E14" s="40"/>
      <c r="F14" s="60">
        <f>SUM(F9:F13)</f>
        <v>236679</v>
      </c>
      <c r="G14" s="58"/>
      <c r="H14" s="117">
        <f>SUM(H9:H13)</f>
        <v>281801</v>
      </c>
      <c r="I14" s="58"/>
      <c r="J14" s="60">
        <f>SUM(J9:J13)</f>
        <v>183755</v>
      </c>
      <c r="K14" s="58"/>
      <c r="L14" s="117">
        <f>SUM(L9:L13)</f>
        <v>236334</v>
      </c>
    </row>
    <row r="15" spans="1:12" ht="13.5" customHeight="1" x14ac:dyDescent="0.5">
      <c r="A15" s="40"/>
      <c r="B15" s="40"/>
      <c r="C15" s="40"/>
      <c r="D15" s="39"/>
      <c r="E15" s="40"/>
      <c r="F15" s="57"/>
      <c r="G15" s="58"/>
      <c r="H15" s="99"/>
      <c r="I15" s="58"/>
      <c r="J15" s="57"/>
      <c r="K15" s="58"/>
      <c r="L15" s="99"/>
    </row>
    <row r="16" spans="1:12" ht="20.399999999999999" customHeight="1" x14ac:dyDescent="0.5">
      <c r="A16" s="40" t="s">
        <v>145</v>
      </c>
      <c r="B16" s="40"/>
      <c r="C16" s="40"/>
      <c r="D16" s="59"/>
      <c r="E16" s="40"/>
      <c r="F16" s="57">
        <v>-71327</v>
      </c>
      <c r="G16" s="42"/>
      <c r="H16" s="99">
        <v>-119828</v>
      </c>
      <c r="I16" s="42"/>
      <c r="J16" s="57">
        <v>-45833</v>
      </c>
      <c r="K16" s="42"/>
      <c r="L16" s="99">
        <v>-103593</v>
      </c>
    </row>
    <row r="17" spans="1:12" ht="20.399999999999999" customHeight="1" x14ac:dyDescent="0.5">
      <c r="A17" s="40" t="s">
        <v>146</v>
      </c>
      <c r="B17" s="40"/>
      <c r="C17" s="40"/>
      <c r="D17" s="59"/>
      <c r="E17" s="40"/>
      <c r="F17" s="57">
        <v>-99426</v>
      </c>
      <c r="G17" s="42"/>
      <c r="H17" s="99">
        <v>-94692</v>
      </c>
      <c r="I17" s="42"/>
      <c r="J17" s="57">
        <v>-80794</v>
      </c>
      <c r="K17" s="42"/>
      <c r="L17" s="99">
        <v>-76201</v>
      </c>
    </row>
    <row r="18" spans="1:12" ht="20.399999999999999" customHeight="1" x14ac:dyDescent="0.5">
      <c r="A18" s="40" t="s">
        <v>63</v>
      </c>
      <c r="B18" s="40"/>
      <c r="C18" s="40"/>
      <c r="D18" s="59"/>
      <c r="E18" s="40"/>
      <c r="F18" s="57">
        <v>-22264</v>
      </c>
      <c r="G18" s="58"/>
      <c r="H18" s="99">
        <v>-21225</v>
      </c>
      <c r="I18" s="58"/>
      <c r="J18" s="57">
        <v>-17066</v>
      </c>
      <c r="K18" s="58"/>
      <c r="L18" s="99">
        <v>-16423</v>
      </c>
    </row>
    <row r="19" spans="1:12" ht="20.399999999999999" customHeight="1" x14ac:dyDescent="0.5">
      <c r="A19" s="40" t="s">
        <v>64</v>
      </c>
      <c r="B19" s="40"/>
      <c r="C19" s="40"/>
      <c r="D19" s="39"/>
      <c r="E19" s="40"/>
      <c r="F19" s="57">
        <v>-29998</v>
      </c>
      <c r="G19" s="58"/>
      <c r="H19" s="99">
        <v>-26583</v>
      </c>
      <c r="I19" s="58"/>
      <c r="J19" s="57">
        <v>-27039</v>
      </c>
      <c r="K19" s="58"/>
      <c r="L19" s="99">
        <v>-21134</v>
      </c>
    </row>
    <row r="20" spans="1:12" ht="20.399999999999999" customHeight="1" x14ac:dyDescent="0.5">
      <c r="A20" s="40" t="s">
        <v>65</v>
      </c>
      <c r="B20" s="40"/>
      <c r="C20" s="40"/>
      <c r="D20" s="39"/>
      <c r="E20" s="58"/>
      <c r="F20" s="60">
        <v>-817</v>
      </c>
      <c r="G20" s="58"/>
      <c r="H20" s="117">
        <v>-648</v>
      </c>
      <c r="I20" s="58"/>
      <c r="J20" s="60">
        <v>-696</v>
      </c>
      <c r="K20" s="58"/>
      <c r="L20" s="117">
        <v>-530</v>
      </c>
    </row>
    <row r="21" spans="1:12" ht="6" customHeight="1" x14ac:dyDescent="0.5">
      <c r="A21" s="40"/>
      <c r="B21" s="40"/>
      <c r="C21" s="40"/>
      <c r="D21" s="39"/>
      <c r="E21" s="40"/>
      <c r="F21" s="57"/>
      <c r="G21" s="58"/>
      <c r="H21" s="99"/>
      <c r="I21" s="58"/>
      <c r="J21" s="57"/>
      <c r="K21" s="58"/>
      <c r="L21" s="99"/>
    </row>
    <row r="22" spans="1:12" ht="20.399999999999999" customHeight="1" x14ac:dyDescent="0.5">
      <c r="A22" s="38" t="s">
        <v>66</v>
      </c>
      <c r="B22" s="52"/>
      <c r="C22" s="40"/>
      <c r="D22" s="39"/>
      <c r="E22" s="40"/>
      <c r="F22" s="60">
        <f>SUM(F16:F21)</f>
        <v>-223832</v>
      </c>
      <c r="G22" s="41"/>
      <c r="H22" s="117">
        <f>SUM(H16:H21)</f>
        <v>-262976</v>
      </c>
      <c r="I22" s="41"/>
      <c r="J22" s="60">
        <f>SUM(J16:J21)</f>
        <v>-171428</v>
      </c>
      <c r="K22" s="41"/>
      <c r="L22" s="117">
        <f>SUM(L16:L21)</f>
        <v>-217881</v>
      </c>
    </row>
    <row r="23" spans="1:12" ht="13.5" customHeight="1" x14ac:dyDescent="0.5">
      <c r="A23" s="40"/>
      <c r="B23" s="40"/>
      <c r="C23" s="40"/>
      <c r="D23" s="39"/>
      <c r="E23" s="40"/>
      <c r="F23" s="57"/>
      <c r="G23" s="41"/>
      <c r="H23" s="99"/>
      <c r="I23" s="41"/>
      <c r="J23" s="57"/>
      <c r="K23" s="41"/>
      <c r="L23" s="99"/>
    </row>
    <row r="24" spans="1:12" ht="20.399999999999999" customHeight="1" x14ac:dyDescent="0.5">
      <c r="A24" s="38" t="s">
        <v>67</v>
      </c>
      <c r="B24" s="40"/>
      <c r="C24" s="40"/>
      <c r="D24" s="39"/>
      <c r="E24" s="40"/>
      <c r="F24" s="57">
        <f>SUM(F14,F22)</f>
        <v>12847</v>
      </c>
      <c r="G24" s="41"/>
      <c r="H24" s="99">
        <f>SUM(H14,H22)</f>
        <v>18825</v>
      </c>
      <c r="I24" s="41"/>
      <c r="J24" s="57">
        <f>SUM(J14,J22)</f>
        <v>12327</v>
      </c>
      <c r="K24" s="41"/>
      <c r="L24" s="99">
        <f>SUM(L14,L22)</f>
        <v>18453</v>
      </c>
    </row>
    <row r="25" spans="1:12" ht="20.399999999999999" customHeight="1" x14ac:dyDescent="0.5">
      <c r="A25" s="40" t="s">
        <v>68</v>
      </c>
      <c r="B25" s="40"/>
      <c r="C25" s="40"/>
      <c r="D25" s="39">
        <v>18</v>
      </c>
      <c r="E25" s="40"/>
      <c r="F25" s="60">
        <v>-2588</v>
      </c>
      <c r="G25" s="58"/>
      <c r="H25" s="117">
        <v>-4318</v>
      </c>
      <c r="I25" s="58"/>
      <c r="J25" s="60">
        <v>-1369</v>
      </c>
      <c r="K25" s="58"/>
      <c r="L25" s="117">
        <v>-3299</v>
      </c>
    </row>
    <row r="26" spans="1:12" ht="6" customHeight="1" x14ac:dyDescent="0.5">
      <c r="A26" s="40"/>
      <c r="B26" s="40"/>
      <c r="C26" s="40"/>
      <c r="D26" s="39"/>
      <c r="E26" s="40"/>
      <c r="F26" s="57"/>
      <c r="G26" s="58"/>
      <c r="H26" s="99"/>
      <c r="I26" s="58"/>
      <c r="J26" s="57"/>
      <c r="K26" s="58"/>
      <c r="L26" s="99"/>
    </row>
    <row r="27" spans="1:12" ht="20.399999999999999" customHeight="1" x14ac:dyDescent="0.5">
      <c r="A27" s="38" t="s">
        <v>154</v>
      </c>
      <c r="B27" s="40"/>
      <c r="C27" s="40"/>
      <c r="D27" s="39"/>
      <c r="E27" s="40"/>
      <c r="F27" s="60">
        <f>SUM(F24:F26)</f>
        <v>10259</v>
      </c>
      <c r="G27" s="41"/>
      <c r="H27" s="117">
        <f>SUM(H24:H26)</f>
        <v>14507</v>
      </c>
      <c r="I27" s="41"/>
      <c r="J27" s="60">
        <f>SUM(J24:J26)</f>
        <v>10958</v>
      </c>
      <c r="K27" s="41"/>
      <c r="L27" s="117">
        <f>SUM(L24:L26)</f>
        <v>15154</v>
      </c>
    </row>
    <row r="28" spans="1:12" ht="13.5" customHeight="1" x14ac:dyDescent="0.5">
      <c r="A28" s="102"/>
      <c r="B28" s="40"/>
      <c r="C28" s="40"/>
      <c r="D28" s="39"/>
      <c r="E28" s="40"/>
      <c r="F28" s="57"/>
      <c r="G28" s="41"/>
      <c r="H28" s="99"/>
      <c r="I28" s="41"/>
      <c r="J28" s="57"/>
      <c r="K28" s="41"/>
      <c r="L28" s="99"/>
    </row>
    <row r="29" spans="1:12" ht="20.399999999999999" customHeight="1" x14ac:dyDescent="0.5">
      <c r="A29" s="102" t="s">
        <v>69</v>
      </c>
      <c r="B29" s="103"/>
      <c r="C29" s="103"/>
      <c r="D29" s="104"/>
      <c r="E29" s="103"/>
      <c r="F29" s="105"/>
      <c r="G29" s="106"/>
      <c r="H29" s="120"/>
      <c r="I29" s="107"/>
      <c r="J29" s="108"/>
      <c r="K29" s="107"/>
      <c r="L29" s="127"/>
    </row>
    <row r="30" spans="1:12" ht="20.399999999999999" customHeight="1" x14ac:dyDescent="0.5">
      <c r="A30" s="103" t="s">
        <v>70</v>
      </c>
      <c r="B30" s="103"/>
      <c r="C30" s="103"/>
      <c r="D30" s="104"/>
      <c r="E30" s="103"/>
      <c r="F30" s="105"/>
      <c r="G30" s="106"/>
      <c r="H30" s="120"/>
      <c r="I30" s="106"/>
      <c r="J30" s="105"/>
      <c r="K30" s="106"/>
      <c r="L30" s="120"/>
    </row>
    <row r="31" spans="1:12" ht="20.399999999999999" customHeight="1" x14ac:dyDescent="0.5">
      <c r="A31" s="103"/>
      <c r="B31" s="103" t="s">
        <v>71</v>
      </c>
      <c r="C31" s="103"/>
      <c r="D31" s="104"/>
      <c r="E31" s="103"/>
      <c r="F31" s="105"/>
      <c r="G31" s="106"/>
      <c r="H31" s="120"/>
      <c r="I31" s="106"/>
      <c r="J31" s="105"/>
      <c r="K31" s="106"/>
      <c r="L31" s="120"/>
    </row>
    <row r="32" spans="1:12" ht="19.350000000000001" customHeight="1" x14ac:dyDescent="0.5">
      <c r="A32" s="103"/>
      <c r="B32" s="109"/>
      <c r="C32" s="103" t="s">
        <v>141</v>
      </c>
      <c r="D32" s="104"/>
      <c r="E32" s="103"/>
      <c r="F32" s="105"/>
      <c r="G32" s="106"/>
      <c r="H32" s="120"/>
      <c r="I32" s="106"/>
      <c r="J32" s="105"/>
      <c r="K32" s="106"/>
      <c r="L32" s="120"/>
    </row>
    <row r="33" spans="1:12" ht="20.399999999999999" customHeight="1" x14ac:dyDescent="0.5">
      <c r="A33" s="103"/>
      <c r="B33" s="109"/>
      <c r="C33" s="103" t="s">
        <v>72</v>
      </c>
      <c r="D33" s="104"/>
      <c r="E33" s="103"/>
      <c r="F33" s="105">
        <v>0</v>
      </c>
      <c r="G33" s="106"/>
      <c r="H33" s="120">
        <v>-1895</v>
      </c>
      <c r="I33" s="106"/>
      <c r="J33" s="105">
        <v>0</v>
      </c>
      <c r="K33" s="106"/>
      <c r="L33" s="120">
        <v>-2788</v>
      </c>
    </row>
    <row r="34" spans="1:12" ht="18.600000000000001" customHeight="1" x14ac:dyDescent="0.5">
      <c r="A34" s="103"/>
      <c r="B34" s="103"/>
      <c r="C34" s="103" t="s">
        <v>73</v>
      </c>
      <c r="D34" s="104"/>
      <c r="E34" s="103"/>
      <c r="F34" s="105"/>
      <c r="G34" s="106"/>
      <c r="H34" s="120"/>
      <c r="I34" s="106"/>
      <c r="J34" s="105"/>
      <c r="K34" s="106"/>
      <c r="L34" s="120"/>
    </row>
    <row r="35" spans="1:12" ht="20.399999999999999" customHeight="1" x14ac:dyDescent="0.5">
      <c r="A35" s="103"/>
      <c r="B35" s="103"/>
      <c r="C35" s="103" t="s">
        <v>74</v>
      </c>
      <c r="D35" s="104"/>
      <c r="E35" s="103"/>
      <c r="F35" s="61">
        <v>0</v>
      </c>
      <c r="G35" s="62"/>
      <c r="H35" s="121">
        <v>379</v>
      </c>
      <c r="I35" s="62"/>
      <c r="J35" s="61">
        <v>0</v>
      </c>
      <c r="K35" s="62"/>
      <c r="L35" s="121">
        <v>558</v>
      </c>
    </row>
    <row r="36" spans="1:12" ht="13.5" customHeight="1" x14ac:dyDescent="0.5">
      <c r="A36" s="103"/>
      <c r="B36" s="103"/>
      <c r="C36" s="103"/>
      <c r="D36" s="104"/>
      <c r="E36" s="103"/>
      <c r="F36" s="105"/>
      <c r="G36" s="106"/>
      <c r="H36" s="120"/>
      <c r="I36" s="106"/>
      <c r="J36" s="105"/>
      <c r="K36" s="106"/>
      <c r="L36" s="120"/>
    </row>
    <row r="37" spans="1:12" ht="19.350000000000001" customHeight="1" x14ac:dyDescent="0.5">
      <c r="A37" s="102" t="s">
        <v>156</v>
      </c>
      <c r="B37" s="103"/>
      <c r="C37" s="103"/>
      <c r="D37" s="104"/>
      <c r="E37" s="103"/>
      <c r="F37" s="61">
        <f>SUM(F32:F35)</f>
        <v>0</v>
      </c>
      <c r="G37" s="62"/>
      <c r="H37" s="121">
        <f>SUM(H32:H35)</f>
        <v>-1516</v>
      </c>
      <c r="I37" s="62"/>
      <c r="J37" s="61">
        <f>SUM(J32:J35)</f>
        <v>0</v>
      </c>
      <c r="K37" s="62"/>
      <c r="L37" s="121">
        <f>SUM(L32:L35)</f>
        <v>-2230</v>
      </c>
    </row>
    <row r="38" spans="1:12" ht="13.5" customHeight="1" x14ac:dyDescent="0.5">
      <c r="A38" s="103"/>
      <c r="B38" s="103"/>
      <c r="C38" s="103"/>
      <c r="D38" s="104"/>
      <c r="E38" s="103"/>
      <c r="F38" s="105"/>
      <c r="G38" s="106"/>
      <c r="H38" s="120"/>
      <c r="I38" s="106"/>
      <c r="J38" s="105"/>
      <c r="K38" s="106"/>
      <c r="L38" s="120"/>
    </row>
    <row r="39" spans="1:12" ht="20.399999999999999" customHeight="1" thickBot="1" x14ac:dyDescent="0.55000000000000004">
      <c r="A39" s="102" t="s">
        <v>157</v>
      </c>
      <c r="B39" s="103"/>
      <c r="C39" s="103"/>
      <c r="D39" s="104"/>
      <c r="E39" s="103"/>
      <c r="F39" s="110">
        <f>F27+F37</f>
        <v>10259</v>
      </c>
      <c r="G39" s="106"/>
      <c r="H39" s="122">
        <f>H27+H37</f>
        <v>12991</v>
      </c>
      <c r="I39" s="106"/>
      <c r="J39" s="110">
        <f>J27+J37</f>
        <v>10958</v>
      </c>
      <c r="K39" s="106"/>
      <c r="L39" s="122">
        <f>L27+L37</f>
        <v>12924</v>
      </c>
    </row>
    <row r="40" spans="1:12" ht="13.5" customHeight="1" thickTop="1" x14ac:dyDescent="0.5">
      <c r="A40" s="102"/>
      <c r="B40" s="103"/>
      <c r="C40" s="103"/>
      <c r="D40" s="104"/>
      <c r="E40" s="103"/>
      <c r="F40" s="105"/>
      <c r="G40" s="106"/>
      <c r="H40" s="120"/>
      <c r="I40" s="106"/>
      <c r="J40" s="105"/>
      <c r="K40" s="106"/>
      <c r="L40" s="120"/>
    </row>
    <row r="41" spans="1:12" ht="20.399999999999999" customHeight="1" x14ac:dyDescent="0.5">
      <c r="A41" s="102" t="s">
        <v>75</v>
      </c>
      <c r="B41" s="103"/>
      <c r="C41" s="103"/>
      <c r="D41" s="104">
        <v>20</v>
      </c>
      <c r="E41" s="106"/>
      <c r="F41" s="105"/>
      <c r="G41" s="106"/>
      <c r="H41" s="120"/>
      <c r="I41" s="106"/>
      <c r="J41" s="105"/>
      <c r="K41" s="106"/>
      <c r="L41" s="120"/>
    </row>
    <row r="42" spans="1:12" ht="20.399999999999999" customHeight="1" thickBot="1" x14ac:dyDescent="0.55000000000000004">
      <c r="A42" s="102"/>
      <c r="B42" s="103" t="s">
        <v>76</v>
      </c>
      <c r="C42" s="103"/>
      <c r="D42" s="104"/>
      <c r="E42" s="103"/>
      <c r="F42" s="63">
        <v>0.06</v>
      </c>
      <c r="G42" s="64"/>
      <c r="H42" s="123">
        <v>0.1</v>
      </c>
      <c r="I42" s="65"/>
      <c r="J42" s="63">
        <v>0.06</v>
      </c>
      <c r="K42" s="66"/>
      <c r="L42" s="123">
        <v>0.1</v>
      </c>
    </row>
    <row r="43" spans="1:12" ht="20.399999999999999" customHeight="1" thickTop="1" x14ac:dyDescent="0.5">
      <c r="A43" s="102"/>
      <c r="B43" s="103"/>
      <c r="C43" s="103"/>
      <c r="D43" s="104"/>
      <c r="E43" s="103"/>
      <c r="F43" s="39"/>
      <c r="G43" s="39"/>
      <c r="H43" s="124"/>
      <c r="I43" s="39"/>
      <c r="J43" s="39"/>
      <c r="K43" s="106"/>
      <c r="L43" s="124"/>
    </row>
    <row r="44" spans="1:12" ht="20.399999999999999" customHeight="1" x14ac:dyDescent="0.5">
      <c r="A44" s="102"/>
      <c r="B44" s="103"/>
      <c r="C44" s="103"/>
      <c r="D44" s="104"/>
      <c r="E44" s="103"/>
      <c r="F44" s="39"/>
      <c r="G44" s="39"/>
      <c r="H44" s="124"/>
      <c r="I44" s="39"/>
      <c r="J44" s="39"/>
      <c r="K44" s="106"/>
      <c r="L44" s="124"/>
    </row>
    <row r="45" spans="1:12" ht="12.75" customHeight="1" x14ac:dyDescent="0.5">
      <c r="A45" s="102"/>
      <c r="B45" s="103"/>
      <c r="C45" s="103"/>
      <c r="D45" s="104"/>
      <c r="E45" s="103"/>
      <c r="F45" s="39"/>
      <c r="G45" s="39"/>
      <c r="H45" s="124"/>
      <c r="I45" s="39"/>
      <c r="J45" s="39"/>
      <c r="K45" s="106"/>
      <c r="L45" s="124"/>
    </row>
    <row r="46" spans="1:12" ht="18" customHeight="1" x14ac:dyDescent="0.5"/>
    <row r="47" spans="1:12" ht="17.25" customHeight="1" x14ac:dyDescent="0.5"/>
    <row r="48" spans="1:12" ht="21.9" customHeight="1" x14ac:dyDescent="0.5">
      <c r="A48" s="67" t="s">
        <v>33</v>
      </c>
      <c r="B48" s="68"/>
      <c r="C48" s="68"/>
      <c r="D48" s="68"/>
      <c r="E48" s="68"/>
      <c r="F48" s="68"/>
      <c r="G48" s="68"/>
      <c r="H48" s="126"/>
      <c r="I48" s="68"/>
      <c r="J48" s="68"/>
      <c r="K48" s="68"/>
      <c r="L48" s="126"/>
    </row>
  </sheetData>
  <mergeCells count="2">
    <mergeCell ref="F5:H5"/>
    <mergeCell ref="J5:L5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4F21-452E-47B1-B321-201A65C3C9B3}">
  <sheetPr>
    <tabColor rgb="FFE2EFD9"/>
  </sheetPr>
  <dimension ref="A1:P35"/>
  <sheetViews>
    <sheetView topLeftCell="A10" zoomScale="86" zoomScaleNormal="86" zoomScaleSheetLayoutView="100" workbookViewId="0">
      <selection activeCell="C33" sqref="C33"/>
    </sheetView>
  </sheetViews>
  <sheetFormatPr defaultColWidth="14.44140625" defaultRowHeight="20.399999999999999" customHeight="1" x14ac:dyDescent="0.5"/>
  <cols>
    <col min="1" max="1" width="1.109375" style="45" customWidth="1"/>
    <col min="2" max="2" width="1.44140625" style="45" customWidth="1"/>
    <col min="3" max="3" width="66.109375" style="45" customWidth="1"/>
    <col min="4" max="4" width="8.5546875" style="45" customWidth="1"/>
    <col min="5" max="5" width="0.5546875" style="45" customWidth="1"/>
    <col min="6" max="6" width="11.5546875" style="45" customWidth="1"/>
    <col min="7" max="7" width="0.5546875" style="45" customWidth="1"/>
    <col min="8" max="8" width="11.5546875" style="45" customWidth="1"/>
    <col min="9" max="9" width="0.5546875" style="45" customWidth="1"/>
    <col min="10" max="10" width="11.5546875" style="45" customWidth="1"/>
    <col min="11" max="11" width="0.5546875" style="45" customWidth="1"/>
    <col min="12" max="12" width="11.5546875" style="45" customWidth="1"/>
    <col min="13" max="13" width="0.5546875" style="45" customWidth="1"/>
    <col min="14" max="14" width="14.44140625" style="45" customWidth="1"/>
    <col min="15" max="15" width="0.5546875" style="45" customWidth="1"/>
    <col min="16" max="16" width="14.44140625" style="45" customWidth="1"/>
    <col min="17" max="16384" width="14.44140625" style="45"/>
  </cols>
  <sheetData>
    <row r="1" spans="1:16" ht="20.399999999999999" customHeight="1" x14ac:dyDescent="0.5">
      <c r="A1" s="38" t="s">
        <v>0</v>
      </c>
      <c r="B1" s="69"/>
      <c r="C1" s="69"/>
      <c r="D1" s="41"/>
      <c r="E1" s="70"/>
      <c r="F1" s="41"/>
      <c r="G1" s="70"/>
      <c r="H1" s="41"/>
      <c r="I1" s="70"/>
      <c r="J1" s="41"/>
      <c r="K1" s="70"/>
      <c r="L1" s="41"/>
      <c r="M1" s="41"/>
      <c r="N1" s="41"/>
      <c r="O1" s="41"/>
      <c r="P1" s="71" t="s">
        <v>4</v>
      </c>
    </row>
    <row r="2" spans="1:16" ht="20.399999999999999" customHeight="1" x14ac:dyDescent="0.5">
      <c r="A2" s="38" t="s">
        <v>152</v>
      </c>
      <c r="B2" s="69"/>
      <c r="C2" s="69"/>
      <c r="D2" s="41"/>
      <c r="E2" s="70"/>
      <c r="F2" s="41"/>
      <c r="G2" s="70"/>
      <c r="H2" s="41"/>
      <c r="I2" s="70"/>
      <c r="J2" s="41"/>
      <c r="K2" s="70"/>
      <c r="L2" s="41"/>
      <c r="M2" s="41"/>
      <c r="N2" s="41"/>
      <c r="O2" s="41"/>
      <c r="P2" s="41"/>
    </row>
    <row r="3" spans="1:16" ht="20.399999999999999" customHeight="1" x14ac:dyDescent="0.5">
      <c r="A3" s="46" t="s">
        <v>155</v>
      </c>
      <c r="B3" s="72"/>
      <c r="C3" s="72"/>
      <c r="D3" s="49"/>
      <c r="E3" s="73"/>
      <c r="F3" s="49"/>
      <c r="G3" s="73"/>
      <c r="H3" s="49"/>
      <c r="I3" s="73"/>
      <c r="J3" s="49"/>
      <c r="K3" s="73"/>
      <c r="L3" s="49"/>
      <c r="M3" s="49"/>
      <c r="N3" s="49"/>
      <c r="O3" s="49"/>
      <c r="P3" s="49"/>
    </row>
    <row r="4" spans="1:16" ht="20.100000000000001" customHeight="1" x14ac:dyDescent="0.5">
      <c r="A4" s="74"/>
      <c r="B4" s="74"/>
      <c r="C4" s="74"/>
      <c r="D4" s="41"/>
      <c r="E4" s="70"/>
      <c r="F4" s="41"/>
      <c r="G4" s="70"/>
      <c r="H4" s="41"/>
      <c r="I4" s="70"/>
      <c r="J4" s="41"/>
      <c r="K4" s="70"/>
      <c r="L4" s="41"/>
      <c r="M4" s="41"/>
      <c r="N4" s="41"/>
      <c r="O4" s="41"/>
      <c r="P4" s="41"/>
    </row>
    <row r="5" spans="1:16" ht="20.100000000000001" customHeight="1" x14ac:dyDescent="0.5">
      <c r="A5" s="74"/>
      <c r="B5" s="75"/>
      <c r="C5" s="75"/>
      <c r="D5" s="76"/>
      <c r="E5" s="75"/>
      <c r="F5" s="101"/>
      <c r="G5" s="77"/>
      <c r="H5" s="101"/>
      <c r="I5" s="77"/>
      <c r="J5" s="101"/>
      <c r="K5" s="77"/>
      <c r="L5" s="101"/>
      <c r="M5" s="101"/>
      <c r="N5" s="101"/>
      <c r="O5" s="101"/>
      <c r="P5" s="77" t="s">
        <v>77</v>
      </c>
    </row>
    <row r="6" spans="1:16" ht="20.100000000000001" customHeight="1" x14ac:dyDescent="0.5">
      <c r="A6" s="74"/>
      <c r="B6" s="75"/>
      <c r="C6" s="75"/>
      <c r="D6" s="76"/>
      <c r="E6" s="75"/>
      <c r="F6" s="166" t="s">
        <v>78</v>
      </c>
      <c r="G6" s="166"/>
      <c r="H6" s="166"/>
      <c r="I6" s="166"/>
      <c r="J6" s="166"/>
      <c r="K6" s="166"/>
      <c r="L6" s="166"/>
      <c r="M6" s="166"/>
      <c r="N6" s="166"/>
      <c r="O6" s="167"/>
      <c r="P6" s="44"/>
    </row>
    <row r="7" spans="1:16" ht="20.100000000000001" customHeight="1" x14ac:dyDescent="0.5">
      <c r="A7" s="74"/>
      <c r="B7" s="74"/>
      <c r="C7" s="74"/>
      <c r="D7" s="74"/>
      <c r="E7" s="78"/>
      <c r="F7" s="74"/>
      <c r="G7" s="78"/>
      <c r="H7" s="44"/>
      <c r="I7" s="78"/>
      <c r="J7" s="74"/>
      <c r="K7" s="74"/>
      <c r="L7" s="74"/>
      <c r="M7" s="74"/>
      <c r="N7" s="79" t="s">
        <v>79</v>
      </c>
      <c r="O7" s="80"/>
      <c r="P7" s="44"/>
    </row>
    <row r="8" spans="1:16" ht="20.100000000000001" customHeight="1" x14ac:dyDescent="0.5">
      <c r="A8" s="74"/>
      <c r="B8" s="74"/>
      <c r="C8" s="74"/>
      <c r="D8" s="74"/>
      <c r="E8" s="78"/>
      <c r="F8" s="74"/>
      <c r="G8" s="78"/>
      <c r="H8" s="44"/>
      <c r="I8" s="78"/>
      <c r="J8" s="74"/>
      <c r="K8" s="74"/>
      <c r="L8" s="74"/>
      <c r="M8" s="74"/>
      <c r="N8" s="75" t="s">
        <v>80</v>
      </c>
      <c r="O8" s="75"/>
      <c r="P8" s="44"/>
    </row>
    <row r="9" spans="1:16" ht="20.100000000000001" customHeight="1" x14ac:dyDescent="0.5">
      <c r="A9" s="74"/>
      <c r="B9" s="74"/>
      <c r="C9" s="74"/>
      <c r="D9" s="74"/>
      <c r="E9" s="78"/>
      <c r="F9" s="74"/>
      <c r="G9" s="78"/>
      <c r="H9" s="44"/>
      <c r="I9" s="78"/>
      <c r="J9" s="74"/>
      <c r="K9" s="74"/>
      <c r="L9" s="74"/>
      <c r="M9" s="74"/>
      <c r="N9" s="77" t="s">
        <v>81</v>
      </c>
      <c r="O9" s="75"/>
      <c r="P9" s="44"/>
    </row>
    <row r="10" spans="1:16" ht="20.100000000000001" customHeight="1" x14ac:dyDescent="0.5">
      <c r="A10" s="74"/>
      <c r="B10" s="74"/>
      <c r="C10" s="74"/>
      <c r="D10" s="44"/>
      <c r="E10" s="78"/>
      <c r="F10" s="74"/>
      <c r="G10" s="78"/>
      <c r="H10" s="44"/>
      <c r="I10" s="78"/>
      <c r="J10" s="81"/>
      <c r="K10" s="81"/>
      <c r="L10" s="81"/>
      <c r="M10" s="74"/>
      <c r="N10" s="75" t="s">
        <v>82</v>
      </c>
      <c r="O10" s="76"/>
      <c r="P10" s="44"/>
    </row>
    <row r="11" spans="1:16" ht="20.100000000000001" customHeight="1" x14ac:dyDescent="0.5">
      <c r="A11" s="74"/>
      <c r="B11" s="74"/>
      <c r="C11" s="74"/>
      <c r="D11" s="44"/>
      <c r="E11" s="78"/>
      <c r="F11" s="44"/>
      <c r="G11" s="78"/>
      <c r="H11" s="44"/>
      <c r="I11" s="78"/>
      <c r="J11" s="168" t="s">
        <v>51</v>
      </c>
      <c r="K11" s="168"/>
      <c r="L11" s="168"/>
      <c r="M11" s="74"/>
      <c r="N11" s="44" t="s">
        <v>83</v>
      </c>
      <c r="O11" s="74"/>
      <c r="P11" s="44"/>
    </row>
    <row r="12" spans="1:16" ht="20.100000000000001" customHeight="1" x14ac:dyDescent="0.5">
      <c r="A12" s="74"/>
      <c r="B12" s="74"/>
      <c r="C12" s="74"/>
      <c r="D12" s="44"/>
      <c r="E12" s="78"/>
      <c r="F12" s="44" t="s">
        <v>84</v>
      </c>
      <c r="G12" s="78"/>
      <c r="H12" s="44" t="s">
        <v>85</v>
      </c>
      <c r="I12" s="78"/>
      <c r="J12" s="44" t="s">
        <v>86</v>
      </c>
      <c r="K12" s="78"/>
      <c r="L12" s="44" t="s">
        <v>87</v>
      </c>
      <c r="M12" s="44"/>
      <c r="N12" s="44" t="s">
        <v>88</v>
      </c>
      <c r="O12" s="74"/>
      <c r="P12" s="44" t="s">
        <v>89</v>
      </c>
    </row>
    <row r="13" spans="1:16" s="125" customFormat="1" ht="20.100000000000001" customHeight="1" x14ac:dyDescent="0.5">
      <c r="A13" s="128"/>
      <c r="B13" s="128"/>
      <c r="C13" s="128"/>
      <c r="D13" s="118"/>
      <c r="E13" s="129"/>
      <c r="F13" s="118" t="s">
        <v>90</v>
      </c>
      <c r="G13" s="129"/>
      <c r="H13" s="118" t="s">
        <v>91</v>
      </c>
      <c r="I13" s="129"/>
      <c r="J13" s="118" t="s">
        <v>92</v>
      </c>
      <c r="K13" s="129"/>
      <c r="L13" s="118" t="s">
        <v>93</v>
      </c>
      <c r="M13" s="118"/>
      <c r="N13" s="118" t="s">
        <v>94</v>
      </c>
      <c r="O13" s="128"/>
      <c r="P13" s="118" t="s">
        <v>46</v>
      </c>
    </row>
    <row r="14" spans="1:16" s="125" customFormat="1" ht="20.100000000000001" customHeight="1" x14ac:dyDescent="0.5">
      <c r="A14" s="128"/>
      <c r="B14" s="128"/>
      <c r="C14" s="128"/>
      <c r="D14" s="130" t="s">
        <v>9</v>
      </c>
      <c r="E14" s="129"/>
      <c r="F14" s="131" t="s">
        <v>10</v>
      </c>
      <c r="G14" s="132"/>
      <c r="H14" s="131" t="s">
        <v>10</v>
      </c>
      <c r="I14" s="129"/>
      <c r="J14" s="131" t="s">
        <v>10</v>
      </c>
      <c r="K14" s="132"/>
      <c r="L14" s="131" t="s">
        <v>10</v>
      </c>
      <c r="M14" s="133"/>
      <c r="N14" s="131" t="s">
        <v>10</v>
      </c>
      <c r="O14" s="128"/>
      <c r="P14" s="131" t="s">
        <v>10</v>
      </c>
    </row>
    <row r="15" spans="1:16" s="125" customFormat="1" ht="6" customHeight="1" x14ac:dyDescent="0.5">
      <c r="A15" s="128"/>
      <c r="B15" s="128"/>
      <c r="C15" s="128"/>
      <c r="D15" s="133"/>
      <c r="E15" s="129"/>
      <c r="F15" s="133"/>
      <c r="G15" s="132"/>
      <c r="H15" s="133"/>
      <c r="I15" s="129"/>
      <c r="J15" s="133"/>
      <c r="K15" s="132"/>
      <c r="L15" s="133"/>
      <c r="M15" s="133"/>
      <c r="N15" s="133"/>
      <c r="O15" s="128"/>
      <c r="P15" s="133"/>
    </row>
    <row r="16" spans="1:16" s="125" customFormat="1" ht="20.100000000000001" customHeight="1" x14ac:dyDescent="0.5">
      <c r="A16" s="134" t="s">
        <v>158</v>
      </c>
      <c r="B16" s="134"/>
      <c r="C16" s="128"/>
      <c r="D16" s="99"/>
      <c r="E16" s="99"/>
      <c r="F16" s="99">
        <v>75000</v>
      </c>
      <c r="G16" s="99"/>
      <c r="H16" s="99">
        <v>5964</v>
      </c>
      <c r="I16" s="99"/>
      <c r="J16" s="99">
        <v>6758</v>
      </c>
      <c r="K16" s="99"/>
      <c r="L16" s="99">
        <v>41275</v>
      </c>
      <c r="M16" s="99"/>
      <c r="N16" s="99">
        <v>-3932</v>
      </c>
      <c r="O16" s="128"/>
      <c r="P16" s="135">
        <f>SUM(F16:N16)</f>
        <v>125065</v>
      </c>
    </row>
    <row r="17" spans="1:16" s="125" customFormat="1" ht="6" customHeight="1" x14ac:dyDescent="0.5">
      <c r="A17" s="134"/>
      <c r="B17" s="136"/>
      <c r="C17" s="128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128"/>
      <c r="P17" s="99"/>
    </row>
    <row r="18" spans="1:16" s="125" customFormat="1" ht="20.100000000000001" customHeight="1" x14ac:dyDescent="0.5">
      <c r="A18" s="134" t="s">
        <v>159</v>
      </c>
      <c r="B18" s="136"/>
      <c r="C18" s="12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128"/>
      <c r="P18" s="99"/>
    </row>
    <row r="19" spans="1:16" s="125" customFormat="1" ht="20.100000000000001" customHeight="1" x14ac:dyDescent="0.5">
      <c r="A19" s="128" t="s">
        <v>95</v>
      </c>
      <c r="B19" s="136"/>
      <c r="C19" s="128"/>
      <c r="D19" s="137"/>
      <c r="E19" s="99"/>
      <c r="F19" s="99">
        <v>0</v>
      </c>
      <c r="G19" s="99"/>
      <c r="H19" s="99">
        <v>0</v>
      </c>
      <c r="I19" s="99"/>
      <c r="J19" s="99">
        <v>0</v>
      </c>
      <c r="K19" s="99"/>
      <c r="L19" s="99">
        <v>-20700</v>
      </c>
      <c r="M19" s="99"/>
      <c r="N19" s="99">
        <v>0</v>
      </c>
      <c r="O19" s="128"/>
      <c r="P19" s="135">
        <f>SUM(F19:N19)</f>
        <v>-20700</v>
      </c>
    </row>
    <row r="20" spans="1:16" s="125" customFormat="1" ht="20.100000000000001" customHeight="1" x14ac:dyDescent="0.5">
      <c r="A20" s="128" t="s">
        <v>154</v>
      </c>
      <c r="B20" s="136"/>
      <c r="C20" s="128"/>
      <c r="D20" s="137"/>
      <c r="E20" s="99"/>
      <c r="F20" s="99">
        <v>0</v>
      </c>
      <c r="G20" s="99"/>
      <c r="H20" s="99">
        <v>0</v>
      </c>
      <c r="I20" s="99"/>
      <c r="J20" s="99">
        <v>0</v>
      </c>
      <c r="K20" s="99"/>
      <c r="L20" s="99">
        <v>14507</v>
      </c>
      <c r="M20" s="99"/>
      <c r="N20" s="99">
        <v>0</v>
      </c>
      <c r="O20" s="128"/>
      <c r="P20" s="135">
        <f>SUM(F20:N20)</f>
        <v>14507</v>
      </c>
    </row>
    <row r="21" spans="1:16" s="125" customFormat="1" ht="20.100000000000001" customHeight="1" x14ac:dyDescent="0.5">
      <c r="A21" s="138" t="s">
        <v>160</v>
      </c>
      <c r="B21" s="136"/>
      <c r="C21" s="128"/>
      <c r="D21" s="139"/>
      <c r="E21" s="99"/>
      <c r="F21" s="117">
        <v>0</v>
      </c>
      <c r="G21" s="99"/>
      <c r="H21" s="117">
        <v>0</v>
      </c>
      <c r="I21" s="99"/>
      <c r="J21" s="117">
        <v>0</v>
      </c>
      <c r="K21" s="99"/>
      <c r="L21" s="117">
        <v>-1516</v>
      </c>
      <c r="M21" s="99"/>
      <c r="N21" s="117">
        <v>0</v>
      </c>
      <c r="O21" s="128"/>
      <c r="P21" s="140">
        <f>SUM(F21:N21)</f>
        <v>-1516</v>
      </c>
    </row>
    <row r="22" spans="1:16" s="125" customFormat="1" ht="6" customHeight="1" x14ac:dyDescent="0.5">
      <c r="A22" s="141"/>
      <c r="B22" s="128"/>
      <c r="C22" s="128"/>
      <c r="D22" s="99"/>
      <c r="E22" s="142"/>
      <c r="F22" s="99"/>
      <c r="G22" s="99"/>
      <c r="H22" s="99"/>
      <c r="I22" s="99"/>
      <c r="J22" s="99"/>
      <c r="K22" s="99"/>
      <c r="L22" s="99"/>
      <c r="M22" s="99"/>
      <c r="N22" s="99"/>
      <c r="O22" s="128"/>
      <c r="P22" s="99"/>
    </row>
    <row r="23" spans="1:16" s="125" customFormat="1" ht="20.100000000000001" customHeight="1" thickBot="1" x14ac:dyDescent="0.55000000000000004">
      <c r="A23" s="143" t="s">
        <v>161</v>
      </c>
      <c r="B23" s="128"/>
      <c r="C23" s="128"/>
      <c r="D23" s="99"/>
      <c r="E23" s="142"/>
      <c r="F23" s="144">
        <f>SUM(F16:F21)</f>
        <v>75000</v>
      </c>
      <c r="G23" s="99"/>
      <c r="H23" s="144">
        <f>SUM(H16:H21)</f>
        <v>5964</v>
      </c>
      <c r="I23" s="99"/>
      <c r="J23" s="144">
        <f>SUM(J16:J21)</f>
        <v>6758</v>
      </c>
      <c r="K23" s="99"/>
      <c r="L23" s="144">
        <f>SUM(L16:L21)</f>
        <v>33566</v>
      </c>
      <c r="M23" s="99"/>
      <c r="N23" s="144">
        <f>SUM(N16:N21)</f>
        <v>-3932</v>
      </c>
      <c r="O23" s="128"/>
      <c r="P23" s="144">
        <f>SUM(P16:P21)</f>
        <v>117356</v>
      </c>
    </row>
    <row r="24" spans="1:16" s="125" customFormat="1" ht="18" customHeight="1" thickTop="1" x14ac:dyDescent="0.5">
      <c r="A24" s="128"/>
      <c r="B24" s="128"/>
      <c r="C24" s="128"/>
      <c r="D24" s="99"/>
      <c r="E24" s="145"/>
      <c r="F24" s="99"/>
      <c r="G24" s="145"/>
      <c r="H24" s="99"/>
      <c r="I24" s="145"/>
      <c r="J24" s="99"/>
      <c r="K24" s="145"/>
      <c r="L24" s="99"/>
      <c r="M24" s="99"/>
      <c r="N24" s="99"/>
      <c r="O24" s="99"/>
      <c r="P24" s="99"/>
    </row>
    <row r="25" spans="1:16" ht="20.100000000000001" customHeight="1" x14ac:dyDescent="0.5">
      <c r="A25" s="38" t="s">
        <v>162</v>
      </c>
      <c r="B25" s="38"/>
      <c r="C25" s="74"/>
      <c r="D25" s="41"/>
      <c r="E25" s="41"/>
      <c r="F25" s="57">
        <v>75000</v>
      </c>
      <c r="G25" s="41"/>
      <c r="H25" s="57">
        <v>5964</v>
      </c>
      <c r="I25" s="41"/>
      <c r="J25" s="57">
        <v>8558</v>
      </c>
      <c r="K25" s="41"/>
      <c r="L25" s="57">
        <v>20404</v>
      </c>
      <c r="M25" s="41"/>
      <c r="N25" s="57">
        <v>-3932</v>
      </c>
      <c r="O25" s="74"/>
      <c r="P25" s="83">
        <f>SUM(F25:N25)</f>
        <v>105994</v>
      </c>
    </row>
    <row r="26" spans="1:16" ht="6" customHeight="1" x14ac:dyDescent="0.5">
      <c r="A26" s="38"/>
      <c r="B26" s="40"/>
      <c r="C26" s="74"/>
      <c r="D26" s="41"/>
      <c r="E26" s="41"/>
      <c r="F26" s="57"/>
      <c r="G26" s="41"/>
      <c r="H26" s="57"/>
      <c r="I26" s="41"/>
      <c r="J26" s="57"/>
      <c r="K26" s="41"/>
      <c r="L26" s="57"/>
      <c r="M26" s="41"/>
      <c r="N26" s="57"/>
      <c r="O26" s="74"/>
      <c r="P26" s="57"/>
    </row>
    <row r="27" spans="1:16" ht="20.100000000000001" customHeight="1" x14ac:dyDescent="0.5">
      <c r="A27" s="38" t="s">
        <v>163</v>
      </c>
      <c r="B27" s="40"/>
      <c r="C27" s="74"/>
      <c r="D27" s="41"/>
      <c r="E27" s="41"/>
      <c r="F27" s="57"/>
      <c r="G27" s="41"/>
      <c r="H27" s="57"/>
      <c r="I27" s="41"/>
      <c r="J27" s="57"/>
      <c r="K27" s="41"/>
      <c r="L27" s="57"/>
      <c r="M27" s="41"/>
      <c r="N27" s="57"/>
      <c r="O27" s="74"/>
      <c r="P27" s="57"/>
    </row>
    <row r="28" spans="1:16" ht="20.100000000000001" customHeight="1" x14ac:dyDescent="0.5">
      <c r="A28" s="74" t="s">
        <v>176</v>
      </c>
      <c r="B28" s="40"/>
      <c r="C28" s="74"/>
      <c r="D28" s="137">
        <v>19</v>
      </c>
      <c r="E28" s="41"/>
      <c r="F28" s="57">
        <v>45000</v>
      </c>
      <c r="G28" s="41"/>
      <c r="H28" s="57">
        <v>107559</v>
      </c>
      <c r="I28" s="41"/>
      <c r="J28" s="57">
        <v>0</v>
      </c>
      <c r="K28" s="41"/>
      <c r="L28" s="57">
        <v>0</v>
      </c>
      <c r="M28" s="41"/>
      <c r="N28" s="57">
        <v>0</v>
      </c>
      <c r="O28" s="74"/>
      <c r="P28" s="83">
        <f>SUM(F28:N28)</f>
        <v>152559</v>
      </c>
    </row>
    <row r="29" spans="1:16" ht="20.100000000000001" customHeight="1" x14ac:dyDescent="0.5">
      <c r="A29" s="74" t="s">
        <v>95</v>
      </c>
      <c r="B29" s="40"/>
      <c r="C29" s="74"/>
      <c r="D29" s="82">
        <v>22</v>
      </c>
      <c r="E29" s="41"/>
      <c r="F29" s="57">
        <v>0</v>
      </c>
      <c r="G29" s="41"/>
      <c r="H29" s="57">
        <v>0</v>
      </c>
      <c r="I29" s="41"/>
      <c r="J29" s="57">
        <v>0</v>
      </c>
      <c r="K29" s="41"/>
      <c r="L29" s="57">
        <v>-10800</v>
      </c>
      <c r="M29" s="41"/>
      <c r="N29" s="57">
        <v>0</v>
      </c>
      <c r="O29" s="74"/>
      <c r="P29" s="83">
        <f>SUM(F29:N29)</f>
        <v>-10800</v>
      </c>
    </row>
    <row r="30" spans="1:16" ht="20.100000000000001" customHeight="1" x14ac:dyDescent="0.5">
      <c r="A30" s="74" t="s">
        <v>154</v>
      </c>
      <c r="B30" s="40"/>
      <c r="C30" s="74"/>
      <c r="D30" s="82"/>
      <c r="E30" s="41"/>
      <c r="F30" s="84">
        <v>0</v>
      </c>
      <c r="G30" s="41"/>
      <c r="H30" s="84">
        <v>0</v>
      </c>
      <c r="I30" s="41"/>
      <c r="J30" s="84">
        <v>0</v>
      </c>
      <c r="K30" s="41"/>
      <c r="L30" s="84">
        <v>10259</v>
      </c>
      <c r="M30" s="41"/>
      <c r="N30" s="84">
        <v>0</v>
      </c>
      <c r="O30" s="74"/>
      <c r="P30" s="85">
        <f>SUM(F30:N30)</f>
        <v>10259</v>
      </c>
    </row>
    <row r="31" spans="1:16" ht="6" customHeight="1" x14ac:dyDescent="0.5">
      <c r="A31" s="52"/>
      <c r="B31" s="74"/>
      <c r="C31" s="74"/>
      <c r="D31" s="41"/>
      <c r="E31" s="58"/>
      <c r="F31" s="57"/>
      <c r="G31" s="41"/>
      <c r="H31" s="57"/>
      <c r="I31" s="41"/>
      <c r="J31" s="57"/>
      <c r="K31" s="41"/>
      <c r="L31" s="57"/>
      <c r="M31" s="41"/>
      <c r="N31" s="57"/>
      <c r="O31" s="74"/>
      <c r="P31" s="57"/>
    </row>
    <row r="32" spans="1:16" ht="20.100000000000001" customHeight="1" thickBot="1" x14ac:dyDescent="0.55000000000000004">
      <c r="A32" s="111" t="s">
        <v>164</v>
      </c>
      <c r="B32" s="74"/>
      <c r="C32" s="74"/>
      <c r="D32" s="41"/>
      <c r="E32" s="58"/>
      <c r="F32" s="86">
        <f>SUM(F25:F30)</f>
        <v>120000</v>
      </c>
      <c r="G32" s="41"/>
      <c r="H32" s="86">
        <f>SUM(H25:H30)</f>
        <v>113523</v>
      </c>
      <c r="I32" s="41"/>
      <c r="J32" s="86">
        <f>SUM(J25:J30)</f>
        <v>8558</v>
      </c>
      <c r="K32" s="41"/>
      <c r="L32" s="86">
        <f>SUM(L25:L30)</f>
        <v>19863</v>
      </c>
      <c r="M32" s="41"/>
      <c r="N32" s="86">
        <f>SUM(N25:N30)</f>
        <v>-3932</v>
      </c>
      <c r="O32" s="74"/>
      <c r="P32" s="86">
        <f>SUM(P25:P30)</f>
        <v>258012</v>
      </c>
    </row>
    <row r="33" spans="1:16" ht="21" customHeight="1" thickTop="1" x14ac:dyDescent="0.5">
      <c r="A33" s="74"/>
      <c r="B33" s="74"/>
      <c r="C33" s="74"/>
      <c r="D33" s="41"/>
      <c r="E33" s="70"/>
      <c r="F33" s="41"/>
      <c r="G33" s="70"/>
      <c r="H33" s="41"/>
      <c r="I33" s="70"/>
      <c r="J33" s="41"/>
      <c r="K33" s="70"/>
      <c r="L33" s="41"/>
      <c r="M33" s="41"/>
      <c r="N33" s="41"/>
      <c r="O33" s="41"/>
      <c r="P33" s="41"/>
    </row>
    <row r="34" spans="1:16" ht="18" customHeight="1" x14ac:dyDescent="0.5">
      <c r="A34" s="74"/>
      <c r="B34" s="74"/>
      <c r="C34" s="74"/>
      <c r="D34" s="41"/>
      <c r="E34" s="70"/>
      <c r="F34" s="41"/>
      <c r="G34" s="70"/>
      <c r="H34" s="41"/>
      <c r="I34" s="70"/>
      <c r="J34" s="41"/>
      <c r="K34" s="70"/>
      <c r="L34" s="41"/>
      <c r="M34" s="41"/>
      <c r="N34" s="41"/>
      <c r="O34" s="41"/>
      <c r="P34" s="41"/>
    </row>
    <row r="35" spans="1:16" ht="21.9" customHeight="1" x14ac:dyDescent="0.5">
      <c r="A35" s="48" t="s">
        <v>33</v>
      </c>
      <c r="B35" s="87"/>
      <c r="C35" s="88"/>
      <c r="D35" s="49"/>
      <c r="E35" s="73"/>
      <c r="F35" s="49"/>
      <c r="G35" s="73"/>
      <c r="H35" s="49"/>
      <c r="I35" s="73"/>
      <c r="J35" s="49"/>
      <c r="K35" s="73"/>
      <c r="L35" s="49"/>
      <c r="M35" s="49"/>
      <c r="N35" s="49"/>
      <c r="O35" s="49"/>
      <c r="P35" s="49"/>
    </row>
  </sheetData>
  <mergeCells count="2">
    <mergeCell ref="F6:O6"/>
    <mergeCell ref="J11:L11"/>
  </mergeCells>
  <pageMargins left="0.7" right="0.7" top="0.5" bottom="0.6" header="0.49" footer="0.4"/>
  <pageSetup paperSize="9" scale="85" firstPageNumber="7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E9C82-53EA-4DE2-AF56-39CCFFF701CC}">
  <sheetPr>
    <tabColor rgb="FFE2EFD9"/>
  </sheetPr>
  <dimension ref="A1:N30"/>
  <sheetViews>
    <sheetView topLeftCell="A7" zoomScaleNormal="100" zoomScaleSheetLayoutView="110" workbookViewId="0">
      <selection activeCell="C14" sqref="C14"/>
    </sheetView>
  </sheetViews>
  <sheetFormatPr defaultColWidth="14.44140625" defaultRowHeight="20.399999999999999" customHeight="1" x14ac:dyDescent="0.5"/>
  <cols>
    <col min="1" max="2" width="1.5546875" style="45" customWidth="1"/>
    <col min="3" max="3" width="49.33203125" style="45" customWidth="1"/>
    <col min="4" max="4" width="8.5546875" style="45" customWidth="1"/>
    <col min="5" max="5" width="0.88671875" style="45" customWidth="1"/>
    <col min="6" max="6" width="11.88671875" style="45" customWidth="1"/>
    <col min="7" max="7" width="0.88671875" style="45" customWidth="1"/>
    <col min="8" max="8" width="15.109375" style="45" customWidth="1"/>
    <col min="9" max="9" width="0.88671875" style="45" customWidth="1"/>
    <col min="10" max="10" width="11.44140625" style="45" customWidth="1"/>
    <col min="11" max="11" width="0.88671875" style="45" customWidth="1"/>
    <col min="12" max="12" width="12.88671875" style="45" customWidth="1"/>
    <col min="13" max="13" width="0.88671875" style="45" customWidth="1"/>
    <col min="14" max="14" width="13.44140625" style="45" customWidth="1"/>
    <col min="15" max="16384" width="14.44140625" style="45"/>
  </cols>
  <sheetData>
    <row r="1" spans="1:14" ht="20.399999999999999" customHeight="1" x14ac:dyDescent="0.5">
      <c r="A1" s="38" t="s">
        <v>0</v>
      </c>
      <c r="B1" s="38"/>
      <c r="C1" s="38"/>
      <c r="D1" s="89"/>
      <c r="E1" s="39"/>
      <c r="F1" s="39"/>
      <c r="G1" s="89"/>
      <c r="H1" s="38"/>
      <c r="I1" s="38"/>
      <c r="J1" s="38"/>
      <c r="K1" s="38"/>
      <c r="L1" s="40"/>
      <c r="M1" s="40"/>
      <c r="N1" s="71" t="s">
        <v>4</v>
      </c>
    </row>
    <row r="2" spans="1:14" ht="20.399999999999999" customHeight="1" x14ac:dyDescent="0.5">
      <c r="A2" s="38" t="s">
        <v>152</v>
      </c>
      <c r="B2" s="38"/>
      <c r="C2" s="38"/>
      <c r="D2" s="89"/>
      <c r="E2" s="39"/>
      <c r="F2" s="39"/>
      <c r="G2" s="89"/>
      <c r="H2" s="38"/>
      <c r="I2" s="38"/>
      <c r="J2" s="38"/>
      <c r="K2" s="38"/>
      <c r="L2" s="40"/>
      <c r="M2" s="40"/>
      <c r="N2" s="40"/>
    </row>
    <row r="3" spans="1:14" ht="20.399999999999999" customHeight="1" x14ac:dyDescent="0.5">
      <c r="A3" s="46" t="s">
        <v>155</v>
      </c>
      <c r="B3" s="46"/>
      <c r="C3" s="46"/>
      <c r="D3" s="90"/>
      <c r="E3" s="47"/>
      <c r="F3" s="47"/>
      <c r="G3" s="90"/>
      <c r="H3" s="46"/>
      <c r="I3" s="46"/>
      <c r="J3" s="46"/>
      <c r="K3" s="46"/>
      <c r="L3" s="48"/>
      <c r="M3" s="48"/>
      <c r="N3" s="48"/>
    </row>
    <row r="4" spans="1:14" ht="20.399999999999999" customHeight="1" x14ac:dyDescent="0.5">
      <c r="A4" s="38"/>
      <c r="B4" s="38"/>
      <c r="C4" s="38"/>
      <c r="D4" s="89"/>
      <c r="E4" s="39"/>
      <c r="F4" s="39"/>
      <c r="G4" s="89"/>
      <c r="H4" s="38"/>
      <c r="I4" s="38"/>
      <c r="J4" s="38"/>
      <c r="K4" s="38"/>
      <c r="L4" s="40"/>
      <c r="M4" s="40"/>
      <c r="N4" s="40"/>
    </row>
    <row r="5" spans="1:14" ht="20.399999999999999" customHeight="1" x14ac:dyDescent="0.5">
      <c r="A5" s="40"/>
      <c r="B5" s="40"/>
      <c r="C5" s="40"/>
      <c r="D5" s="39"/>
      <c r="E5" s="89"/>
      <c r="F5" s="47"/>
      <c r="G5" s="90"/>
      <c r="H5" s="48"/>
      <c r="I5" s="48"/>
      <c r="J5" s="48"/>
      <c r="K5" s="48"/>
      <c r="L5" s="48"/>
      <c r="M5" s="48"/>
      <c r="N5" s="91" t="s">
        <v>96</v>
      </c>
    </row>
    <row r="6" spans="1:14" ht="20.399999999999999" customHeight="1" x14ac:dyDescent="0.5">
      <c r="A6" s="40"/>
      <c r="B6" s="40"/>
      <c r="C6" s="40"/>
      <c r="D6" s="39"/>
      <c r="E6" s="89"/>
      <c r="F6" s="39"/>
      <c r="G6" s="89"/>
      <c r="H6" s="40"/>
      <c r="I6" s="40"/>
      <c r="J6" s="169" t="s">
        <v>51</v>
      </c>
      <c r="K6" s="169"/>
      <c r="L6" s="169"/>
      <c r="M6" s="56"/>
      <c r="N6" s="71"/>
    </row>
    <row r="7" spans="1:14" ht="20.399999999999999" customHeight="1" x14ac:dyDescent="0.5">
      <c r="A7" s="38"/>
      <c r="B7" s="40"/>
      <c r="C7" s="40"/>
      <c r="D7" s="39"/>
      <c r="E7" s="89"/>
      <c r="F7" s="71" t="s">
        <v>97</v>
      </c>
      <c r="G7" s="71"/>
      <c r="H7" s="71"/>
      <c r="I7" s="71"/>
      <c r="J7" s="71" t="s">
        <v>86</v>
      </c>
      <c r="K7" s="71"/>
      <c r="L7" s="71"/>
      <c r="M7" s="71"/>
      <c r="N7" s="71" t="s">
        <v>89</v>
      </c>
    </row>
    <row r="8" spans="1:14" ht="20.399999999999999" customHeight="1" x14ac:dyDescent="0.5">
      <c r="A8" s="38"/>
      <c r="B8" s="40"/>
      <c r="C8" s="40"/>
      <c r="D8" s="39"/>
      <c r="E8" s="89"/>
      <c r="F8" s="71" t="s">
        <v>90</v>
      </c>
      <c r="G8" s="71"/>
      <c r="H8" s="71" t="s">
        <v>98</v>
      </c>
      <c r="I8" s="71"/>
      <c r="J8" s="71" t="s">
        <v>92</v>
      </c>
      <c r="K8" s="71"/>
      <c r="L8" s="71" t="s">
        <v>53</v>
      </c>
      <c r="M8" s="71"/>
      <c r="N8" s="71" t="s">
        <v>46</v>
      </c>
    </row>
    <row r="9" spans="1:14" s="125" customFormat="1" ht="20.399999999999999" customHeight="1" x14ac:dyDescent="0.5">
      <c r="A9" s="134"/>
      <c r="B9" s="136"/>
      <c r="C9" s="136"/>
      <c r="D9" s="130" t="s">
        <v>9</v>
      </c>
      <c r="E9" s="146"/>
      <c r="F9" s="131" t="s">
        <v>10</v>
      </c>
      <c r="G9" s="147"/>
      <c r="H9" s="131" t="s">
        <v>10</v>
      </c>
      <c r="I9" s="147"/>
      <c r="J9" s="131" t="s">
        <v>10</v>
      </c>
      <c r="K9" s="147"/>
      <c r="L9" s="131" t="s">
        <v>10</v>
      </c>
      <c r="M9" s="133"/>
      <c r="N9" s="131" t="s">
        <v>10</v>
      </c>
    </row>
    <row r="10" spans="1:14" s="125" customFormat="1" ht="6" customHeight="1" x14ac:dyDescent="0.5">
      <c r="A10" s="134"/>
      <c r="B10" s="136"/>
      <c r="C10" s="136"/>
      <c r="D10" s="124"/>
      <c r="E10" s="146"/>
      <c r="F10" s="136"/>
      <c r="G10" s="146"/>
      <c r="H10" s="124"/>
      <c r="I10" s="124"/>
      <c r="J10" s="136"/>
      <c r="K10" s="146"/>
      <c r="L10" s="146"/>
      <c r="M10" s="146"/>
      <c r="N10" s="141"/>
    </row>
    <row r="11" spans="1:14" s="125" customFormat="1" ht="20.399999999999999" customHeight="1" x14ac:dyDescent="0.5">
      <c r="A11" s="134" t="s">
        <v>158</v>
      </c>
      <c r="B11" s="128"/>
      <c r="C11" s="136"/>
      <c r="D11" s="124"/>
      <c r="E11" s="146"/>
      <c r="F11" s="141">
        <v>75000</v>
      </c>
      <c r="G11" s="141"/>
      <c r="H11" s="141">
        <v>5964</v>
      </c>
      <c r="I11" s="136"/>
      <c r="J11" s="141">
        <v>6758</v>
      </c>
      <c r="K11" s="141"/>
      <c r="L11" s="141">
        <v>28147</v>
      </c>
      <c r="M11" s="141"/>
      <c r="N11" s="141">
        <f>SUM(F11:L11)</f>
        <v>115869</v>
      </c>
    </row>
    <row r="12" spans="1:14" s="125" customFormat="1" ht="6" customHeight="1" x14ac:dyDescent="0.5">
      <c r="A12" s="134"/>
      <c r="B12" s="128"/>
      <c r="C12" s="136"/>
      <c r="D12" s="124"/>
      <c r="E12" s="146"/>
      <c r="F12" s="141"/>
      <c r="G12" s="141"/>
      <c r="H12" s="141"/>
      <c r="I12" s="136"/>
      <c r="J12" s="141"/>
      <c r="K12" s="141"/>
      <c r="L12" s="141"/>
      <c r="M12" s="141"/>
      <c r="N12" s="141"/>
    </row>
    <row r="13" spans="1:14" s="125" customFormat="1" ht="20.399999999999999" customHeight="1" x14ac:dyDescent="0.5">
      <c r="A13" s="134" t="s">
        <v>159</v>
      </c>
      <c r="B13" s="128"/>
      <c r="C13" s="136"/>
      <c r="D13" s="137"/>
      <c r="E13" s="146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125" customFormat="1" ht="20.399999999999999" customHeight="1" x14ac:dyDescent="0.5">
      <c r="A14" s="136" t="s">
        <v>95</v>
      </c>
      <c r="B14" s="128"/>
      <c r="C14" s="136"/>
      <c r="D14" s="137"/>
      <c r="E14" s="146"/>
      <c r="F14" s="99">
        <v>0</v>
      </c>
      <c r="G14" s="148"/>
      <c r="H14" s="99">
        <v>0</v>
      </c>
      <c r="I14" s="148"/>
      <c r="J14" s="99">
        <v>0</v>
      </c>
      <c r="K14" s="148"/>
      <c r="L14" s="141">
        <v>-20700</v>
      </c>
      <c r="M14" s="148"/>
      <c r="N14" s="141">
        <f t="shared" ref="N14:N16" si="0">SUM(F14:L14)</f>
        <v>-20700</v>
      </c>
    </row>
    <row r="15" spans="1:14" s="125" customFormat="1" ht="20.399999999999999" customHeight="1" x14ac:dyDescent="0.5">
      <c r="A15" s="136" t="s">
        <v>154</v>
      </c>
      <c r="B15" s="128"/>
      <c r="C15" s="136"/>
      <c r="D15" s="137"/>
      <c r="E15" s="146"/>
      <c r="F15" s="99">
        <v>0</v>
      </c>
      <c r="G15" s="148"/>
      <c r="H15" s="99">
        <v>0</v>
      </c>
      <c r="I15" s="148"/>
      <c r="J15" s="99">
        <v>0</v>
      </c>
      <c r="K15" s="148"/>
      <c r="L15" s="141">
        <v>15154</v>
      </c>
      <c r="M15" s="148"/>
      <c r="N15" s="141">
        <f t="shared" si="0"/>
        <v>15154</v>
      </c>
    </row>
    <row r="16" spans="1:14" s="125" customFormat="1" ht="20.399999999999999" customHeight="1" x14ac:dyDescent="0.5">
      <c r="A16" s="138" t="s">
        <v>160</v>
      </c>
      <c r="B16" s="141"/>
      <c r="C16" s="136"/>
      <c r="D16" s="124"/>
      <c r="E16" s="146"/>
      <c r="F16" s="117">
        <v>0</v>
      </c>
      <c r="G16" s="149"/>
      <c r="H16" s="117">
        <v>0</v>
      </c>
      <c r="I16" s="99"/>
      <c r="J16" s="117">
        <v>0</v>
      </c>
      <c r="K16" s="146"/>
      <c r="L16" s="117">
        <v>-2230</v>
      </c>
      <c r="M16" s="99"/>
      <c r="N16" s="117">
        <f t="shared" si="0"/>
        <v>-2230</v>
      </c>
    </row>
    <row r="17" spans="1:14" s="125" customFormat="1" ht="6" customHeight="1" x14ac:dyDescent="0.5">
      <c r="A17" s="136"/>
      <c r="B17" s="136"/>
      <c r="C17" s="136"/>
      <c r="D17" s="124"/>
      <c r="E17" s="146"/>
      <c r="F17" s="99"/>
      <c r="G17" s="149"/>
      <c r="H17" s="99"/>
      <c r="I17" s="149"/>
      <c r="J17" s="99"/>
      <c r="K17" s="149"/>
      <c r="L17" s="99"/>
      <c r="M17" s="99"/>
      <c r="N17" s="99"/>
    </row>
    <row r="18" spans="1:14" s="125" customFormat="1" ht="20.399999999999999" customHeight="1" thickBot="1" x14ac:dyDescent="0.55000000000000004">
      <c r="A18" s="143" t="s">
        <v>161</v>
      </c>
      <c r="B18" s="136"/>
      <c r="C18" s="136"/>
      <c r="D18" s="124"/>
      <c r="E18" s="146"/>
      <c r="F18" s="144">
        <f>SUM(F11:F16)</f>
        <v>75000</v>
      </c>
      <c r="G18" s="149"/>
      <c r="H18" s="144">
        <f>SUM(H11:H16)</f>
        <v>5964</v>
      </c>
      <c r="I18" s="149"/>
      <c r="J18" s="144">
        <f>SUM(J11:J16)</f>
        <v>6758</v>
      </c>
      <c r="K18" s="149"/>
      <c r="L18" s="144">
        <f>SUM(L11:L16)</f>
        <v>20371</v>
      </c>
      <c r="M18" s="99"/>
      <c r="N18" s="144">
        <f>SUM(N11:N16)</f>
        <v>108093</v>
      </c>
    </row>
    <row r="19" spans="1:14" ht="20.399999999999999" customHeight="1" thickTop="1" x14ac:dyDescent="0.5">
      <c r="A19" s="38"/>
      <c r="B19" s="40"/>
      <c r="C19" s="40"/>
      <c r="D19" s="89"/>
      <c r="E19" s="39"/>
      <c r="F19" s="41"/>
      <c r="G19" s="92"/>
      <c r="H19" s="41"/>
      <c r="I19" s="92"/>
      <c r="J19" s="41"/>
      <c r="K19" s="92"/>
      <c r="L19" s="41"/>
      <c r="M19" s="41"/>
      <c r="N19" s="41"/>
    </row>
    <row r="20" spans="1:14" ht="20.399999999999999" customHeight="1" x14ac:dyDescent="0.5">
      <c r="A20" s="38" t="s">
        <v>162</v>
      </c>
      <c r="B20" s="74"/>
      <c r="C20" s="40"/>
      <c r="D20" s="39"/>
      <c r="E20" s="89"/>
      <c r="F20" s="93">
        <v>75000</v>
      </c>
      <c r="G20" s="52"/>
      <c r="H20" s="93">
        <v>5964</v>
      </c>
      <c r="I20" s="40"/>
      <c r="J20" s="93">
        <v>8558</v>
      </c>
      <c r="K20" s="52"/>
      <c r="L20" s="93">
        <v>10833</v>
      </c>
      <c r="M20" s="52"/>
      <c r="N20" s="93">
        <f>SUM(F20:L20)</f>
        <v>100355</v>
      </c>
    </row>
    <row r="21" spans="1:14" ht="6" customHeight="1" x14ac:dyDescent="0.5">
      <c r="A21" s="38"/>
      <c r="B21" s="74"/>
      <c r="C21" s="40"/>
      <c r="D21" s="39"/>
      <c r="E21" s="89"/>
      <c r="F21" s="93"/>
      <c r="G21" s="52"/>
      <c r="H21" s="93"/>
      <c r="I21" s="40"/>
      <c r="J21" s="93"/>
      <c r="K21" s="52"/>
      <c r="L21" s="93"/>
      <c r="M21" s="52"/>
      <c r="N21" s="93"/>
    </row>
    <row r="22" spans="1:14" ht="20.399999999999999" customHeight="1" x14ac:dyDescent="0.5">
      <c r="A22" s="38" t="s">
        <v>163</v>
      </c>
      <c r="B22" s="74"/>
      <c r="C22" s="40"/>
      <c r="D22" s="82"/>
      <c r="E22" s="89"/>
      <c r="F22" s="93"/>
      <c r="G22" s="52"/>
      <c r="H22" s="93"/>
      <c r="I22" s="52"/>
      <c r="J22" s="93"/>
      <c r="K22" s="52"/>
      <c r="L22" s="93"/>
      <c r="M22" s="52"/>
      <c r="N22" s="93"/>
    </row>
    <row r="23" spans="1:14" ht="20.100000000000001" customHeight="1" x14ac:dyDescent="0.5">
      <c r="A23" s="74" t="s">
        <v>176</v>
      </c>
      <c r="B23" s="40"/>
      <c r="C23" s="74"/>
      <c r="D23" s="137">
        <v>19</v>
      </c>
      <c r="E23" s="41"/>
      <c r="F23" s="57">
        <v>45000</v>
      </c>
      <c r="G23" s="41"/>
      <c r="H23" s="57">
        <v>107559</v>
      </c>
      <c r="I23" s="41"/>
      <c r="J23" s="57">
        <v>0</v>
      </c>
      <c r="K23" s="41"/>
      <c r="L23" s="57">
        <v>0</v>
      </c>
      <c r="M23" s="41"/>
      <c r="N23" s="93">
        <f t="shared" ref="N23:N25" si="1">SUM(F23:L23)</f>
        <v>152559</v>
      </c>
    </row>
    <row r="24" spans="1:14" ht="20.399999999999999" customHeight="1" x14ac:dyDescent="0.5">
      <c r="A24" s="40" t="s">
        <v>95</v>
      </c>
      <c r="B24" s="74"/>
      <c r="C24" s="40"/>
      <c r="D24" s="82">
        <v>22</v>
      </c>
      <c r="E24" s="89"/>
      <c r="F24" s="57">
        <v>0</v>
      </c>
      <c r="G24" s="94"/>
      <c r="H24" s="57">
        <v>0</v>
      </c>
      <c r="I24" s="94"/>
      <c r="J24" s="57">
        <v>0</v>
      </c>
      <c r="K24" s="94"/>
      <c r="L24" s="93">
        <v>-10800</v>
      </c>
      <c r="M24" s="94"/>
      <c r="N24" s="93">
        <f t="shared" si="1"/>
        <v>-10800</v>
      </c>
    </row>
    <row r="25" spans="1:14" ht="20.399999999999999" customHeight="1" x14ac:dyDescent="0.5">
      <c r="A25" s="40" t="s">
        <v>154</v>
      </c>
      <c r="B25" s="74"/>
      <c r="C25" s="40"/>
      <c r="D25" s="82"/>
      <c r="E25" s="89"/>
      <c r="F25" s="84">
        <v>0</v>
      </c>
      <c r="G25" s="94"/>
      <c r="H25" s="84">
        <v>0</v>
      </c>
      <c r="I25" s="94"/>
      <c r="J25" s="84">
        <v>0</v>
      </c>
      <c r="K25" s="94"/>
      <c r="L25" s="160">
        <v>10958</v>
      </c>
      <c r="M25" s="94"/>
      <c r="N25" s="160">
        <f t="shared" si="1"/>
        <v>10958</v>
      </c>
    </row>
    <row r="26" spans="1:14" ht="6" customHeight="1" x14ac:dyDescent="0.5">
      <c r="A26" s="40"/>
      <c r="B26" s="40"/>
      <c r="C26" s="40"/>
      <c r="D26" s="39"/>
      <c r="E26" s="89"/>
      <c r="F26" s="57"/>
      <c r="G26" s="92"/>
      <c r="H26" s="57"/>
      <c r="I26" s="92"/>
      <c r="J26" s="57"/>
      <c r="K26" s="92"/>
      <c r="L26" s="57"/>
      <c r="M26" s="41"/>
      <c r="N26" s="57"/>
    </row>
    <row r="27" spans="1:14" ht="20.399999999999999" customHeight="1" thickBot="1" x14ac:dyDescent="0.55000000000000004">
      <c r="A27" s="111" t="s">
        <v>164</v>
      </c>
      <c r="B27" s="40"/>
      <c r="C27" s="40"/>
      <c r="D27" s="39"/>
      <c r="E27" s="89"/>
      <c r="F27" s="86">
        <f>SUM(F20:F25)</f>
        <v>120000</v>
      </c>
      <c r="G27" s="92"/>
      <c r="H27" s="86">
        <f>SUM(H20:H25)</f>
        <v>113523</v>
      </c>
      <c r="I27" s="92"/>
      <c r="J27" s="86">
        <f>SUM(J20:J25)</f>
        <v>8558</v>
      </c>
      <c r="K27" s="92"/>
      <c r="L27" s="86">
        <f>SUM(L20:L25)</f>
        <v>10991</v>
      </c>
      <c r="M27" s="41"/>
      <c r="N27" s="86">
        <f>SUM(N20:N25)</f>
        <v>253072</v>
      </c>
    </row>
    <row r="28" spans="1:14" ht="20.399999999999999" customHeight="1" thickTop="1" x14ac:dyDescent="0.5">
      <c r="A28" s="38"/>
      <c r="B28" s="40"/>
      <c r="C28" s="40"/>
      <c r="D28" s="89"/>
      <c r="E28" s="39"/>
      <c r="F28" s="41"/>
      <c r="G28" s="92"/>
      <c r="H28" s="41"/>
      <c r="I28" s="92"/>
      <c r="J28" s="41"/>
      <c r="K28" s="92"/>
      <c r="L28" s="41"/>
      <c r="M28" s="41"/>
      <c r="N28" s="41"/>
    </row>
    <row r="29" spans="1:14" ht="12.75" customHeight="1" x14ac:dyDescent="0.5">
      <c r="A29" s="38"/>
      <c r="B29" s="40"/>
      <c r="C29" s="40"/>
      <c r="D29" s="89"/>
      <c r="E29" s="39"/>
      <c r="F29" s="41"/>
      <c r="G29" s="92"/>
      <c r="H29" s="41"/>
      <c r="I29" s="92"/>
      <c r="J29" s="41"/>
      <c r="K29" s="92"/>
      <c r="L29" s="41"/>
      <c r="M29" s="41"/>
      <c r="N29" s="41"/>
    </row>
    <row r="30" spans="1:14" ht="21.9" customHeight="1" x14ac:dyDescent="0.5">
      <c r="A30" s="48" t="s">
        <v>33</v>
      </c>
      <c r="B30" s="48"/>
      <c r="C30" s="48"/>
      <c r="D30" s="90"/>
      <c r="E30" s="47"/>
      <c r="F30" s="95"/>
      <c r="G30" s="95"/>
      <c r="H30" s="95"/>
      <c r="I30" s="95"/>
      <c r="J30" s="95"/>
      <c r="K30" s="95"/>
      <c r="L30" s="95"/>
      <c r="M30" s="95"/>
      <c r="N30" s="95"/>
    </row>
  </sheetData>
  <mergeCells count="1">
    <mergeCell ref="J6:L6"/>
  </mergeCells>
  <pageMargins left="0.8" right="0.8" top="0.5" bottom="0.6" header="0.49" footer="0.4"/>
  <pageSetup paperSize="9" firstPageNumber="8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4B20-EF3E-4994-96FD-C91B9C1073E4}">
  <sheetPr>
    <tabColor rgb="FFE2EFD9"/>
  </sheetPr>
  <dimension ref="A1:L92"/>
  <sheetViews>
    <sheetView topLeftCell="C1" zoomScaleNormal="100" zoomScaleSheetLayoutView="110" workbookViewId="0">
      <selection activeCell="C5" sqref="C5"/>
    </sheetView>
  </sheetViews>
  <sheetFormatPr defaultColWidth="14.44140625" defaultRowHeight="20.100000000000001" customHeight="1" x14ac:dyDescent="0.5"/>
  <cols>
    <col min="1" max="2" width="1.109375" style="45" customWidth="1"/>
    <col min="3" max="3" width="42.44140625" style="45" customWidth="1"/>
    <col min="4" max="4" width="8.44140625" style="45" customWidth="1"/>
    <col min="5" max="5" width="0.5546875" style="45" customWidth="1"/>
    <col min="6" max="6" width="10.5546875" style="45" customWidth="1"/>
    <col min="7" max="7" width="0.5546875" style="45" customWidth="1"/>
    <col min="8" max="8" width="10.5546875" style="125" customWidth="1"/>
    <col min="9" max="9" width="0.5546875" style="45" customWidth="1"/>
    <col min="10" max="10" width="11.5546875" style="45" customWidth="1"/>
    <col min="11" max="11" width="0.5546875" style="45" customWidth="1"/>
    <col min="12" max="12" width="11.5546875" style="125" customWidth="1"/>
    <col min="13" max="16384" width="14.44140625" style="45"/>
  </cols>
  <sheetData>
    <row r="1" spans="1:12" ht="20.100000000000001" customHeight="1" x14ac:dyDescent="0.5">
      <c r="A1" s="38" t="s">
        <v>0</v>
      </c>
      <c r="B1" s="38"/>
      <c r="C1" s="38"/>
      <c r="D1" s="39"/>
      <c r="E1" s="40"/>
      <c r="F1" s="41"/>
      <c r="G1" s="42"/>
      <c r="H1" s="99"/>
      <c r="I1" s="43"/>
      <c r="J1" s="171" t="s">
        <v>4</v>
      </c>
      <c r="K1" s="171"/>
      <c r="L1" s="171"/>
    </row>
    <row r="2" spans="1:12" ht="20.100000000000001" customHeight="1" x14ac:dyDescent="0.5">
      <c r="A2" s="38" t="s">
        <v>99</v>
      </c>
      <c r="B2" s="38"/>
      <c r="C2" s="38"/>
      <c r="D2" s="39"/>
      <c r="E2" s="40"/>
      <c r="F2" s="41"/>
      <c r="G2" s="42"/>
      <c r="H2" s="99"/>
      <c r="I2" s="43"/>
      <c r="J2" s="41"/>
      <c r="K2" s="42"/>
      <c r="L2" s="99"/>
    </row>
    <row r="3" spans="1:12" ht="20.100000000000001" customHeight="1" x14ac:dyDescent="0.5">
      <c r="A3" s="112" t="s">
        <v>155</v>
      </c>
      <c r="B3" s="46"/>
      <c r="C3" s="46"/>
      <c r="D3" s="47"/>
      <c r="E3" s="48"/>
      <c r="F3" s="49"/>
      <c r="G3" s="50"/>
      <c r="H3" s="117"/>
      <c r="I3" s="51"/>
      <c r="J3" s="49"/>
      <c r="K3" s="50"/>
      <c r="L3" s="117"/>
    </row>
    <row r="4" spans="1:12" ht="20.100000000000001" customHeight="1" x14ac:dyDescent="0.5">
      <c r="A4" s="40"/>
      <c r="B4" s="40"/>
      <c r="C4" s="40"/>
      <c r="D4" s="39"/>
      <c r="E4" s="40"/>
      <c r="F4" s="41"/>
      <c r="G4" s="42"/>
      <c r="H4" s="99"/>
      <c r="I4" s="43"/>
      <c r="J4" s="41"/>
      <c r="K4" s="42"/>
      <c r="L4" s="99"/>
    </row>
    <row r="5" spans="1:12" ht="20.100000000000001" customHeight="1" x14ac:dyDescent="0.5">
      <c r="A5" s="52"/>
      <c r="B5" s="40"/>
      <c r="C5" s="40"/>
      <c r="D5" s="56"/>
      <c r="E5" s="38"/>
      <c r="F5" s="165" t="s">
        <v>2</v>
      </c>
      <c r="G5" s="165"/>
      <c r="H5" s="165"/>
      <c r="I5" s="55"/>
      <c r="J5" s="165" t="s">
        <v>3</v>
      </c>
      <c r="K5" s="165"/>
      <c r="L5" s="165"/>
    </row>
    <row r="6" spans="1:12" ht="20.100000000000001" customHeight="1" x14ac:dyDescent="0.5">
      <c r="A6" s="40"/>
      <c r="B6" s="40"/>
      <c r="C6" s="40"/>
      <c r="D6" s="56"/>
      <c r="E6" s="38"/>
      <c r="F6" s="44" t="s">
        <v>7</v>
      </c>
      <c r="G6" s="38"/>
      <c r="H6" s="118" t="s">
        <v>8</v>
      </c>
      <c r="I6" s="56"/>
      <c r="J6" s="44" t="s">
        <v>7</v>
      </c>
      <c r="K6" s="38"/>
      <c r="L6" s="118" t="s">
        <v>8</v>
      </c>
    </row>
    <row r="7" spans="1:12" ht="20.100000000000001" customHeight="1" x14ac:dyDescent="0.5">
      <c r="A7" s="40"/>
      <c r="B7" s="40"/>
      <c r="C7" s="40"/>
      <c r="D7" s="100" t="s">
        <v>9</v>
      </c>
      <c r="E7" s="38"/>
      <c r="F7" s="101" t="s">
        <v>10</v>
      </c>
      <c r="G7" s="38"/>
      <c r="H7" s="119" t="s">
        <v>10</v>
      </c>
      <c r="I7" s="56"/>
      <c r="J7" s="101" t="s">
        <v>10</v>
      </c>
      <c r="K7" s="38"/>
      <c r="L7" s="119" t="s">
        <v>10</v>
      </c>
    </row>
    <row r="8" spans="1:12" ht="20.100000000000001" customHeight="1" x14ac:dyDescent="0.5">
      <c r="A8" s="40"/>
      <c r="B8" s="40"/>
      <c r="C8" s="40"/>
      <c r="D8" s="81"/>
      <c r="E8" s="38"/>
      <c r="F8" s="96"/>
      <c r="G8" s="38"/>
      <c r="H8" s="118"/>
      <c r="I8" s="56"/>
      <c r="J8" s="96"/>
      <c r="K8" s="38"/>
      <c r="L8" s="118"/>
    </row>
    <row r="9" spans="1:12" ht="20.100000000000001" customHeight="1" x14ac:dyDescent="0.5">
      <c r="A9" s="38" t="s">
        <v>100</v>
      </c>
      <c r="B9" s="40"/>
      <c r="C9" s="40"/>
      <c r="D9" s="39"/>
      <c r="E9" s="40"/>
      <c r="F9" s="57"/>
      <c r="G9" s="42"/>
      <c r="H9" s="99"/>
      <c r="I9" s="43"/>
      <c r="J9" s="57"/>
      <c r="K9" s="42"/>
      <c r="L9" s="99"/>
    </row>
    <row r="10" spans="1:12" ht="20.100000000000001" customHeight="1" x14ac:dyDescent="0.5">
      <c r="A10" s="40" t="s">
        <v>165</v>
      </c>
      <c r="B10" s="40"/>
      <c r="C10" s="40"/>
      <c r="D10" s="39"/>
      <c r="E10" s="40"/>
      <c r="F10" s="57">
        <f>'6 (6M)'!F24</f>
        <v>12847</v>
      </c>
      <c r="G10" s="58"/>
      <c r="H10" s="99">
        <v>18825</v>
      </c>
      <c r="I10" s="58"/>
      <c r="J10" s="57">
        <f>'6 (6M)'!J24</f>
        <v>12327</v>
      </c>
      <c r="K10" s="58"/>
      <c r="L10" s="99">
        <v>18453</v>
      </c>
    </row>
    <row r="11" spans="1:12" ht="20.100000000000001" customHeight="1" x14ac:dyDescent="0.5">
      <c r="A11" s="40" t="s">
        <v>101</v>
      </c>
      <c r="B11" s="40"/>
      <c r="C11" s="40"/>
      <c r="D11" s="39"/>
      <c r="E11" s="40"/>
      <c r="F11" s="57"/>
      <c r="G11" s="58"/>
      <c r="H11" s="99"/>
      <c r="I11" s="58"/>
      <c r="J11" s="57"/>
      <c r="K11" s="58"/>
      <c r="L11" s="99"/>
    </row>
    <row r="12" spans="1:12" ht="20.100000000000001" customHeight="1" x14ac:dyDescent="0.5">
      <c r="A12" s="40" t="s">
        <v>102</v>
      </c>
      <c r="B12" s="40"/>
      <c r="C12" s="40"/>
      <c r="D12" s="39"/>
      <c r="E12" s="40"/>
      <c r="F12" s="57"/>
      <c r="G12" s="58"/>
      <c r="H12" s="99"/>
      <c r="I12" s="58"/>
      <c r="J12" s="57"/>
      <c r="K12" s="58"/>
      <c r="L12" s="99"/>
    </row>
    <row r="13" spans="1:12" ht="20.100000000000001" customHeight="1" x14ac:dyDescent="0.5">
      <c r="A13" s="40" t="s">
        <v>103</v>
      </c>
      <c r="B13" s="97" t="s">
        <v>104</v>
      </c>
      <c r="C13" s="40"/>
      <c r="D13" s="39" t="s">
        <v>178</v>
      </c>
      <c r="E13" s="40"/>
      <c r="F13" s="57">
        <v>2864</v>
      </c>
      <c r="G13" s="58"/>
      <c r="H13" s="99">
        <v>2512</v>
      </c>
      <c r="I13" s="58"/>
      <c r="J13" s="57">
        <v>2205</v>
      </c>
      <c r="K13" s="58"/>
      <c r="L13" s="99">
        <v>1691</v>
      </c>
    </row>
    <row r="14" spans="1:12" ht="20.100000000000001" customHeight="1" x14ac:dyDescent="0.5">
      <c r="A14" s="40"/>
      <c r="B14" s="97" t="s">
        <v>177</v>
      </c>
      <c r="C14" s="40"/>
      <c r="D14" s="39" t="s">
        <v>173</v>
      </c>
      <c r="E14" s="40"/>
      <c r="F14" s="57">
        <v>-122</v>
      </c>
      <c r="G14" s="58"/>
      <c r="H14" s="99">
        <v>-5</v>
      </c>
      <c r="I14" s="58"/>
      <c r="J14" s="57">
        <v>3</v>
      </c>
      <c r="K14" s="58"/>
      <c r="L14" s="99">
        <v>22</v>
      </c>
    </row>
    <row r="15" spans="1:12" ht="20.100000000000001" customHeight="1" x14ac:dyDescent="0.5">
      <c r="A15" s="40"/>
      <c r="B15" s="97" t="s">
        <v>105</v>
      </c>
      <c r="C15" s="40"/>
      <c r="D15" s="39"/>
      <c r="E15" s="40"/>
      <c r="F15" s="57">
        <v>-895</v>
      </c>
      <c r="G15" s="58"/>
      <c r="H15" s="99">
        <v>-586</v>
      </c>
      <c r="I15" s="58"/>
      <c r="J15" s="57">
        <v>-604</v>
      </c>
      <c r="K15" s="58"/>
      <c r="L15" s="99">
        <v>-164</v>
      </c>
    </row>
    <row r="16" spans="1:12" ht="20.100000000000001" customHeight="1" x14ac:dyDescent="0.5">
      <c r="A16" s="40"/>
      <c r="B16" s="97" t="s">
        <v>106</v>
      </c>
      <c r="C16" s="40"/>
      <c r="D16" s="164" t="s">
        <v>191</v>
      </c>
      <c r="E16" s="40"/>
      <c r="F16" s="57" t="s">
        <v>24</v>
      </c>
      <c r="G16" s="58"/>
      <c r="H16" s="99" t="s">
        <v>24</v>
      </c>
      <c r="I16" s="58"/>
      <c r="J16" s="57">
        <v>-5459</v>
      </c>
      <c r="K16" s="58"/>
      <c r="L16" s="99">
        <v>-3750</v>
      </c>
    </row>
    <row r="17" spans="1:12" ht="20.100000000000001" customHeight="1" x14ac:dyDescent="0.5">
      <c r="A17" s="40"/>
      <c r="B17" s="97" t="s">
        <v>107</v>
      </c>
      <c r="C17" s="40"/>
      <c r="D17" s="39"/>
      <c r="E17" s="40"/>
      <c r="F17" s="57">
        <v>817</v>
      </c>
      <c r="G17" s="58"/>
      <c r="H17" s="99">
        <v>648</v>
      </c>
      <c r="I17" s="58"/>
      <c r="J17" s="57">
        <v>696</v>
      </c>
      <c r="K17" s="58"/>
      <c r="L17" s="99">
        <v>530</v>
      </c>
    </row>
    <row r="18" spans="1:12" ht="20.100000000000001" customHeight="1" x14ac:dyDescent="0.5">
      <c r="A18" s="40"/>
      <c r="B18" s="113" t="s">
        <v>108</v>
      </c>
      <c r="C18" s="114"/>
      <c r="D18" s="39"/>
      <c r="E18" s="40"/>
      <c r="F18" s="57">
        <v>1685</v>
      </c>
      <c r="G18" s="58"/>
      <c r="H18" s="99">
        <v>1570</v>
      </c>
      <c r="I18" s="58"/>
      <c r="J18" s="57">
        <v>1458</v>
      </c>
      <c r="K18" s="58"/>
      <c r="L18" s="99">
        <v>1286</v>
      </c>
    </row>
    <row r="19" spans="1:12" ht="20.100000000000001" customHeight="1" x14ac:dyDescent="0.5">
      <c r="A19" s="40"/>
      <c r="B19" s="113" t="s">
        <v>109</v>
      </c>
      <c r="C19" s="113"/>
      <c r="D19" s="39"/>
      <c r="E19" s="40"/>
      <c r="F19" s="57">
        <v>-114</v>
      </c>
      <c r="G19" s="58"/>
      <c r="H19" s="99">
        <v>-63</v>
      </c>
      <c r="I19" s="58"/>
      <c r="J19" s="57">
        <v>-114</v>
      </c>
      <c r="K19" s="58"/>
      <c r="L19" s="99">
        <v>-63</v>
      </c>
    </row>
    <row r="20" spans="1:12" ht="20.100000000000001" customHeight="1" x14ac:dyDescent="0.5">
      <c r="A20" s="40"/>
      <c r="B20" s="113" t="s">
        <v>110</v>
      </c>
      <c r="C20" s="114"/>
      <c r="D20" s="39"/>
      <c r="E20" s="40"/>
      <c r="F20" s="57">
        <v>-1</v>
      </c>
      <c r="G20" s="58"/>
      <c r="H20" s="99">
        <v>-4</v>
      </c>
      <c r="I20" s="58"/>
      <c r="J20" s="57">
        <v>-1</v>
      </c>
      <c r="K20" s="58"/>
      <c r="L20" s="99">
        <v>-16</v>
      </c>
    </row>
    <row r="21" spans="1:12" ht="20.100000000000001" customHeight="1" x14ac:dyDescent="0.5">
      <c r="A21" s="40"/>
      <c r="B21" s="113" t="s">
        <v>111</v>
      </c>
      <c r="C21" s="114"/>
      <c r="D21" s="39">
        <v>11</v>
      </c>
      <c r="E21" s="40"/>
      <c r="F21" s="57">
        <v>66</v>
      </c>
      <c r="G21" s="58"/>
      <c r="H21" s="99">
        <v>17</v>
      </c>
      <c r="I21" s="58"/>
      <c r="J21" s="57">
        <v>27</v>
      </c>
      <c r="K21" s="58"/>
      <c r="L21" s="99">
        <v>5</v>
      </c>
    </row>
    <row r="22" spans="1:12" ht="20.100000000000001" customHeight="1" x14ac:dyDescent="0.5">
      <c r="A22" s="40"/>
      <c r="B22" s="113" t="s">
        <v>148</v>
      </c>
      <c r="D22" s="39"/>
      <c r="E22" s="40"/>
      <c r="F22" s="84" t="s">
        <v>24</v>
      </c>
      <c r="G22" s="58"/>
      <c r="H22" s="150">
        <v>2</v>
      </c>
      <c r="I22" s="58"/>
      <c r="J22" s="84" t="s">
        <v>24</v>
      </c>
      <c r="K22" s="58"/>
      <c r="L22" s="150">
        <v>0</v>
      </c>
    </row>
    <row r="23" spans="1:12" ht="6" customHeight="1" x14ac:dyDescent="0.5">
      <c r="A23" s="40"/>
      <c r="B23" s="40"/>
      <c r="C23" s="40"/>
      <c r="D23" s="39"/>
      <c r="E23" s="40"/>
      <c r="F23" s="57"/>
      <c r="G23" s="58"/>
      <c r="H23" s="99"/>
      <c r="I23" s="39"/>
      <c r="J23" s="57"/>
      <c r="K23" s="40"/>
      <c r="L23" s="99"/>
    </row>
    <row r="24" spans="1:12" ht="20.100000000000001" customHeight="1" x14ac:dyDescent="0.5">
      <c r="A24" s="52"/>
      <c r="B24" s="40" t="s">
        <v>112</v>
      </c>
      <c r="C24" s="40"/>
      <c r="D24" s="39"/>
      <c r="E24" s="40"/>
      <c r="F24" s="93"/>
      <c r="G24" s="52"/>
      <c r="H24" s="141"/>
      <c r="I24" s="52"/>
      <c r="J24" s="93"/>
      <c r="K24" s="52"/>
      <c r="L24" s="141"/>
    </row>
    <row r="25" spans="1:12" ht="20.100000000000001" customHeight="1" x14ac:dyDescent="0.5">
      <c r="A25" s="40"/>
      <c r="B25" s="40"/>
      <c r="C25" s="40" t="s">
        <v>113</v>
      </c>
      <c r="D25" s="39"/>
      <c r="E25" s="40"/>
      <c r="F25" s="57">
        <f>SUM(F10:F22)</f>
        <v>17147</v>
      </c>
      <c r="G25" s="41"/>
      <c r="H25" s="99">
        <f>SUM(H10:H22)</f>
        <v>22916</v>
      </c>
      <c r="I25" s="42"/>
      <c r="J25" s="57">
        <f>SUM(J10:J22)</f>
        <v>10538</v>
      </c>
      <c r="K25" s="43"/>
      <c r="L25" s="99">
        <f>SUM(L10:L22)</f>
        <v>17994</v>
      </c>
    </row>
    <row r="26" spans="1:12" ht="20.100000000000001" customHeight="1" x14ac:dyDescent="0.5">
      <c r="A26" s="40"/>
      <c r="B26" s="40" t="s">
        <v>114</v>
      </c>
      <c r="C26" s="40"/>
      <c r="D26" s="56"/>
      <c r="E26" s="38"/>
      <c r="F26" s="96"/>
      <c r="G26" s="38"/>
      <c r="H26" s="118"/>
      <c r="I26" s="56"/>
      <c r="J26" s="96"/>
      <c r="K26" s="38"/>
      <c r="L26" s="118"/>
    </row>
    <row r="27" spans="1:12" ht="20.100000000000001" customHeight="1" x14ac:dyDescent="0.5">
      <c r="A27" s="40"/>
      <c r="B27" s="52"/>
      <c r="C27" s="97" t="s">
        <v>174</v>
      </c>
      <c r="D27" s="56"/>
      <c r="E27" s="38"/>
      <c r="F27" s="57">
        <v>14723</v>
      </c>
      <c r="G27" s="38"/>
      <c r="H27" s="99">
        <v>-30695</v>
      </c>
      <c r="I27" s="38"/>
      <c r="J27" s="57">
        <v>8917</v>
      </c>
      <c r="K27" s="38"/>
      <c r="L27" s="99">
        <v>-35843</v>
      </c>
    </row>
    <row r="28" spans="1:12" ht="20.100000000000001" customHeight="1" x14ac:dyDescent="0.5">
      <c r="A28" s="40"/>
      <c r="B28" s="52"/>
      <c r="C28" s="97" t="s">
        <v>170</v>
      </c>
      <c r="D28" s="56"/>
      <c r="E28" s="38"/>
      <c r="F28" s="57">
        <v>-3471</v>
      </c>
      <c r="G28" s="38"/>
      <c r="H28" s="99">
        <v>-100</v>
      </c>
      <c r="I28" s="38"/>
      <c r="J28" s="57">
        <v>-2568</v>
      </c>
      <c r="K28" s="38"/>
      <c r="L28" s="99">
        <v>364</v>
      </c>
    </row>
    <row r="29" spans="1:12" ht="20.100000000000001" customHeight="1" x14ac:dyDescent="0.5">
      <c r="A29" s="40"/>
      <c r="B29" s="52"/>
      <c r="C29" s="97" t="s">
        <v>115</v>
      </c>
      <c r="D29" s="56"/>
      <c r="E29" s="38"/>
      <c r="F29" s="57">
        <v>-807</v>
      </c>
      <c r="G29" s="38"/>
      <c r="H29" s="99">
        <v>1762</v>
      </c>
      <c r="I29" s="38"/>
      <c r="J29" s="57">
        <v>-2691</v>
      </c>
      <c r="K29" s="38"/>
      <c r="L29" s="99">
        <v>170</v>
      </c>
    </row>
    <row r="30" spans="1:12" ht="20.100000000000001" customHeight="1" x14ac:dyDescent="0.5">
      <c r="A30" s="40"/>
      <c r="B30" s="52"/>
      <c r="C30" s="97" t="s">
        <v>116</v>
      </c>
      <c r="D30" s="56"/>
      <c r="E30" s="38"/>
      <c r="F30" s="57">
        <v>13636</v>
      </c>
      <c r="G30" s="38"/>
      <c r="H30" s="99">
        <v>942</v>
      </c>
      <c r="I30" s="38"/>
      <c r="J30" s="57">
        <v>10686</v>
      </c>
      <c r="K30" s="38"/>
      <c r="L30" s="99">
        <v>-2113</v>
      </c>
    </row>
    <row r="31" spans="1:12" ht="20.100000000000001" customHeight="1" x14ac:dyDescent="0.5">
      <c r="A31" s="40"/>
      <c r="B31" s="52"/>
      <c r="C31" s="97" t="s">
        <v>117</v>
      </c>
      <c r="D31" s="56"/>
      <c r="E31" s="38"/>
      <c r="F31" s="57">
        <v>-14461</v>
      </c>
      <c r="G31" s="38"/>
      <c r="H31" s="99">
        <v>-23279</v>
      </c>
      <c r="I31" s="38"/>
      <c r="J31" s="57">
        <v>-11271</v>
      </c>
      <c r="K31" s="38"/>
      <c r="L31" s="99">
        <v>-20137</v>
      </c>
    </row>
    <row r="32" spans="1:12" ht="20.100000000000001" customHeight="1" x14ac:dyDescent="0.5">
      <c r="A32" s="40"/>
      <c r="B32" s="52"/>
      <c r="C32" s="97" t="s">
        <v>118</v>
      </c>
      <c r="D32" s="56"/>
      <c r="E32" s="38"/>
      <c r="F32" s="57">
        <v>666</v>
      </c>
      <c r="G32" s="38"/>
      <c r="H32" s="99">
        <v>172</v>
      </c>
      <c r="I32" s="38"/>
      <c r="J32" s="57">
        <v>987</v>
      </c>
      <c r="K32" s="38"/>
      <c r="L32" s="99">
        <v>425</v>
      </c>
    </row>
    <row r="33" spans="1:12" ht="20.100000000000001" customHeight="1" x14ac:dyDescent="0.5">
      <c r="A33" s="40"/>
      <c r="B33" s="52"/>
      <c r="C33" s="97" t="s">
        <v>119</v>
      </c>
      <c r="D33" s="56"/>
      <c r="E33" s="38"/>
      <c r="F33" s="57">
        <v>234</v>
      </c>
      <c r="G33" s="38"/>
      <c r="H33" s="99">
        <v>3997</v>
      </c>
      <c r="I33" s="38"/>
      <c r="J33" s="57">
        <v>-343</v>
      </c>
      <c r="K33" s="38"/>
      <c r="L33" s="99">
        <v>3797</v>
      </c>
    </row>
    <row r="34" spans="1:12" ht="20.100000000000001" customHeight="1" x14ac:dyDescent="0.5">
      <c r="A34" s="40"/>
      <c r="B34" s="52"/>
      <c r="C34" s="97" t="s">
        <v>175</v>
      </c>
      <c r="D34" s="56"/>
      <c r="E34" s="38"/>
      <c r="F34" s="57">
        <v>-19398</v>
      </c>
      <c r="G34" s="38"/>
      <c r="H34" s="99">
        <v>10127</v>
      </c>
      <c r="I34" s="38"/>
      <c r="J34" s="57">
        <v>-4587</v>
      </c>
      <c r="K34" s="38"/>
      <c r="L34" s="99">
        <v>16049</v>
      </c>
    </row>
    <row r="35" spans="1:12" ht="20.100000000000001" customHeight="1" x14ac:dyDescent="0.5">
      <c r="A35" s="40"/>
      <c r="B35" s="52"/>
      <c r="C35" s="97" t="s">
        <v>120</v>
      </c>
      <c r="D35" s="56"/>
      <c r="E35" s="38"/>
      <c r="F35" s="60">
        <v>-10944</v>
      </c>
      <c r="G35" s="38"/>
      <c r="H35" s="117">
        <v>31044</v>
      </c>
      <c r="I35" s="38"/>
      <c r="J35" s="60">
        <v>-10577</v>
      </c>
      <c r="K35" s="38"/>
      <c r="L35" s="117">
        <v>29887</v>
      </c>
    </row>
    <row r="36" spans="1:12" ht="6" customHeight="1" x14ac:dyDescent="0.5">
      <c r="A36" s="52"/>
      <c r="B36" s="40"/>
      <c r="C36" s="40"/>
      <c r="D36" s="56"/>
      <c r="E36" s="38"/>
      <c r="F36" s="96"/>
      <c r="G36" s="38"/>
      <c r="H36" s="118"/>
      <c r="I36" s="56"/>
      <c r="J36" s="96"/>
      <c r="K36" s="38"/>
      <c r="L36" s="118"/>
    </row>
    <row r="37" spans="1:12" ht="20.100000000000001" customHeight="1" x14ac:dyDescent="0.5">
      <c r="A37" s="52"/>
      <c r="B37" s="40" t="s">
        <v>121</v>
      </c>
      <c r="C37" s="52"/>
      <c r="D37" s="56"/>
      <c r="E37" s="38"/>
      <c r="F37" s="57">
        <f>SUM(F25:F35)</f>
        <v>-2675</v>
      </c>
      <c r="G37" s="38"/>
      <c r="H37" s="99">
        <f>SUM(H25:H35)</f>
        <v>16886</v>
      </c>
      <c r="I37" s="56"/>
      <c r="J37" s="57">
        <f>SUM(J25:J35)</f>
        <v>-909</v>
      </c>
      <c r="K37" s="38"/>
      <c r="L37" s="99">
        <f>SUM(L25:L35)</f>
        <v>10593</v>
      </c>
    </row>
    <row r="38" spans="1:12" ht="20.100000000000001" customHeight="1" x14ac:dyDescent="0.5">
      <c r="A38" s="52"/>
      <c r="B38" s="52"/>
      <c r="C38" s="97" t="s">
        <v>122</v>
      </c>
      <c r="D38" s="56"/>
      <c r="E38" s="38"/>
      <c r="F38" s="57">
        <v>-6072</v>
      </c>
      <c r="G38" s="38"/>
      <c r="H38" s="99">
        <f>-4752</f>
        <v>-4752</v>
      </c>
      <c r="I38" s="38"/>
      <c r="J38" s="57">
        <v>-4591</v>
      </c>
      <c r="K38" s="56"/>
      <c r="L38" s="99">
        <f>-3571</f>
        <v>-3571</v>
      </c>
    </row>
    <row r="39" spans="1:12" ht="20.100000000000001" customHeight="1" x14ac:dyDescent="0.5">
      <c r="A39" s="52"/>
      <c r="B39" s="52"/>
      <c r="C39" s="97" t="s">
        <v>123</v>
      </c>
      <c r="D39" s="56"/>
      <c r="E39" s="38"/>
      <c r="F39" s="60">
        <v>356</v>
      </c>
      <c r="G39" s="38"/>
      <c r="H39" s="117">
        <v>3915</v>
      </c>
      <c r="I39" s="38"/>
      <c r="J39" s="60" t="s">
        <v>24</v>
      </c>
      <c r="K39" s="56"/>
      <c r="L39" s="117">
        <v>3915</v>
      </c>
    </row>
    <row r="40" spans="1:12" ht="6" customHeight="1" x14ac:dyDescent="0.5">
      <c r="A40" s="52"/>
      <c r="B40" s="40"/>
      <c r="C40" s="40"/>
      <c r="D40" s="56"/>
      <c r="E40" s="38"/>
      <c r="F40" s="96"/>
      <c r="G40" s="38"/>
      <c r="H40" s="118"/>
      <c r="I40" s="56"/>
      <c r="J40" s="96"/>
      <c r="K40" s="38"/>
      <c r="L40" s="118"/>
    </row>
    <row r="41" spans="1:12" ht="20.100000000000001" customHeight="1" x14ac:dyDescent="0.5">
      <c r="A41" s="38" t="s">
        <v>124</v>
      </c>
      <c r="B41" s="40"/>
      <c r="C41" s="52"/>
      <c r="D41" s="56"/>
      <c r="E41" s="38"/>
      <c r="F41" s="60">
        <f>SUM(F37:F39)</f>
        <v>-8391</v>
      </c>
      <c r="G41" s="38"/>
      <c r="H41" s="117">
        <f>SUM(H37:H39)</f>
        <v>16049</v>
      </c>
      <c r="I41" s="56"/>
      <c r="J41" s="60">
        <f>SUM(J37:J39)</f>
        <v>-5500</v>
      </c>
      <c r="K41" s="38"/>
      <c r="L41" s="117">
        <f>SUM(L37:L39)</f>
        <v>10937</v>
      </c>
    </row>
    <row r="42" spans="1:12" ht="24" customHeight="1" x14ac:dyDescent="0.5">
      <c r="A42" s="40"/>
      <c r="B42" s="97"/>
      <c r="C42" s="40"/>
      <c r="D42" s="39"/>
      <c r="E42" s="40"/>
      <c r="F42" s="39"/>
      <c r="G42" s="39"/>
      <c r="H42" s="124"/>
      <c r="I42" s="39"/>
      <c r="J42" s="39"/>
      <c r="K42" s="58"/>
      <c r="L42" s="124"/>
    </row>
    <row r="43" spans="1:12" ht="24" customHeight="1" x14ac:dyDescent="0.5">
      <c r="A43" s="40"/>
      <c r="B43" s="97"/>
      <c r="C43" s="40"/>
      <c r="D43" s="39"/>
      <c r="E43" s="40"/>
      <c r="F43" s="39"/>
      <c r="G43" s="39"/>
      <c r="H43" s="124"/>
      <c r="I43" s="39"/>
      <c r="J43" s="39"/>
      <c r="K43" s="58"/>
      <c r="L43" s="124"/>
    </row>
    <row r="44" spans="1:12" ht="22.5" customHeight="1" x14ac:dyDescent="0.5">
      <c r="A44" s="40"/>
      <c r="B44" s="97"/>
      <c r="C44" s="40"/>
      <c r="D44" s="39"/>
      <c r="E44" s="40"/>
      <c r="F44" s="39"/>
      <c r="G44" s="39"/>
      <c r="H44" s="124"/>
      <c r="I44" s="39"/>
      <c r="J44" s="39"/>
      <c r="K44" s="58"/>
      <c r="L44" s="124"/>
    </row>
    <row r="45" spans="1:12" ht="9.75" customHeight="1" x14ac:dyDescent="0.5">
      <c r="A45" s="40"/>
      <c r="B45" s="97"/>
      <c r="C45" s="40"/>
      <c r="D45" s="39"/>
      <c r="E45" s="40"/>
      <c r="F45" s="39"/>
      <c r="G45" s="39"/>
      <c r="H45" s="124"/>
      <c r="I45" s="39"/>
      <c r="J45" s="39"/>
      <c r="K45" s="58"/>
      <c r="L45" s="124"/>
    </row>
    <row r="46" spans="1:12" ht="21.9" customHeight="1" x14ac:dyDescent="0.5">
      <c r="A46" s="170" t="s">
        <v>33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</row>
    <row r="47" spans="1:12" ht="20.100000000000001" customHeight="1" x14ac:dyDescent="0.5">
      <c r="A47" s="38" t="s">
        <v>0</v>
      </c>
      <c r="B47" s="38"/>
      <c r="C47" s="38"/>
      <c r="D47" s="39"/>
      <c r="E47" s="40"/>
      <c r="F47" s="41"/>
      <c r="G47" s="42"/>
      <c r="H47" s="99"/>
      <c r="I47" s="43"/>
      <c r="J47" s="41"/>
      <c r="K47" s="42"/>
      <c r="L47" s="99"/>
    </row>
    <row r="48" spans="1:12" ht="20.100000000000001" customHeight="1" x14ac:dyDescent="0.5">
      <c r="A48" s="38" t="s">
        <v>125</v>
      </c>
      <c r="B48" s="38"/>
      <c r="C48" s="38"/>
      <c r="D48" s="39"/>
      <c r="E48" s="40"/>
      <c r="F48" s="41"/>
      <c r="G48" s="42"/>
      <c r="H48" s="99"/>
      <c r="I48" s="43"/>
      <c r="J48" s="41"/>
      <c r="K48" s="42"/>
      <c r="L48" s="99"/>
    </row>
    <row r="49" spans="1:12" ht="20.100000000000001" customHeight="1" x14ac:dyDescent="0.5">
      <c r="A49" s="46" t="str">
        <f>A3</f>
        <v>สำหรับรอบระยะเวลาหกเดือนสิ้นสุดวันที่ 30 มิถุนายน พ.ศ. 2567</v>
      </c>
      <c r="B49" s="46"/>
      <c r="C49" s="46"/>
      <c r="D49" s="47"/>
      <c r="E49" s="48"/>
      <c r="F49" s="49"/>
      <c r="G49" s="50"/>
      <c r="H49" s="117"/>
      <c r="I49" s="51"/>
      <c r="J49" s="49"/>
      <c r="K49" s="50"/>
      <c r="L49" s="117"/>
    </row>
    <row r="50" spans="1:12" ht="20.100000000000001" customHeight="1" x14ac:dyDescent="0.5">
      <c r="A50" s="40"/>
      <c r="B50" s="40"/>
      <c r="C50" s="40"/>
      <c r="D50" s="39"/>
      <c r="E50" s="40"/>
      <c r="F50" s="41"/>
      <c r="G50" s="42"/>
      <c r="H50" s="99"/>
      <c r="I50" s="43"/>
      <c r="J50" s="41"/>
      <c r="K50" s="42"/>
      <c r="L50" s="99"/>
    </row>
    <row r="51" spans="1:12" ht="20.100000000000001" customHeight="1" x14ac:dyDescent="0.5">
      <c r="A51" s="52"/>
      <c r="B51" s="40"/>
      <c r="C51" s="40"/>
      <c r="D51" s="56"/>
      <c r="E51" s="38"/>
      <c r="F51" s="165" t="s">
        <v>2</v>
      </c>
      <c r="G51" s="165"/>
      <c r="H51" s="165"/>
      <c r="I51" s="55"/>
      <c r="J51" s="165" t="s">
        <v>3</v>
      </c>
      <c r="K51" s="165"/>
      <c r="L51" s="165"/>
    </row>
    <row r="52" spans="1:12" ht="20.100000000000001" customHeight="1" x14ac:dyDescent="0.5">
      <c r="A52" s="40"/>
      <c r="B52" s="40"/>
      <c r="C52" s="40"/>
      <c r="D52" s="56"/>
      <c r="E52" s="38"/>
      <c r="F52" s="44" t="s">
        <v>7</v>
      </c>
      <c r="G52" s="38"/>
      <c r="H52" s="118" t="s">
        <v>8</v>
      </c>
      <c r="I52" s="56"/>
      <c r="J52" s="44" t="s">
        <v>7</v>
      </c>
      <c r="K52" s="38"/>
      <c r="L52" s="118" t="s">
        <v>8</v>
      </c>
    </row>
    <row r="53" spans="1:12" ht="20.100000000000001" customHeight="1" x14ac:dyDescent="0.5">
      <c r="A53" s="40"/>
      <c r="B53" s="40"/>
      <c r="C53" s="40"/>
      <c r="D53" s="100" t="s">
        <v>9</v>
      </c>
      <c r="E53" s="38"/>
      <c r="F53" s="101" t="s">
        <v>10</v>
      </c>
      <c r="G53" s="38"/>
      <c r="H53" s="119" t="s">
        <v>10</v>
      </c>
      <c r="I53" s="56"/>
      <c r="J53" s="101" t="s">
        <v>10</v>
      </c>
      <c r="K53" s="38"/>
      <c r="L53" s="119" t="s">
        <v>10</v>
      </c>
    </row>
    <row r="54" spans="1:12" ht="20.100000000000001" customHeight="1" x14ac:dyDescent="0.5">
      <c r="A54" s="38"/>
      <c r="B54" s="40"/>
      <c r="C54" s="40"/>
      <c r="D54" s="56"/>
      <c r="E54" s="38"/>
      <c r="F54" s="57"/>
      <c r="G54" s="38"/>
      <c r="H54" s="99"/>
      <c r="I54" s="56"/>
      <c r="J54" s="57"/>
      <c r="K54" s="38"/>
      <c r="L54" s="99"/>
    </row>
    <row r="55" spans="1:12" ht="20.100000000000001" customHeight="1" x14ac:dyDescent="0.5">
      <c r="A55" s="38" t="s">
        <v>126</v>
      </c>
      <c r="B55" s="40"/>
      <c r="C55" s="40"/>
      <c r="D55" s="56"/>
      <c r="E55" s="38"/>
      <c r="F55" s="57"/>
      <c r="G55" s="38"/>
      <c r="H55" s="99"/>
      <c r="I55" s="56"/>
      <c r="J55" s="57"/>
      <c r="K55" s="38"/>
      <c r="L55" s="99"/>
    </row>
    <row r="56" spans="1:12" ht="20.100000000000001" customHeight="1" x14ac:dyDescent="0.5">
      <c r="A56" s="114" t="s">
        <v>127</v>
      </c>
      <c r="B56" s="115"/>
      <c r="C56" s="114"/>
      <c r="D56" s="59"/>
      <c r="E56" s="38"/>
      <c r="F56" s="57">
        <v>1</v>
      </c>
      <c r="G56" s="38"/>
      <c r="H56" s="99">
        <v>4</v>
      </c>
      <c r="I56" s="38"/>
      <c r="J56" s="57">
        <v>1</v>
      </c>
      <c r="K56" s="38"/>
      <c r="L56" s="99">
        <v>22</v>
      </c>
    </row>
    <row r="57" spans="1:12" ht="20.100000000000001" customHeight="1" x14ac:dyDescent="0.5">
      <c r="A57" s="114" t="s">
        <v>128</v>
      </c>
      <c r="B57" s="115"/>
      <c r="C57" s="114"/>
      <c r="D57" s="59"/>
      <c r="E57" s="38"/>
      <c r="F57" s="57">
        <v>-331</v>
      </c>
      <c r="G57" s="38"/>
      <c r="H57" s="99">
        <f>-2747</f>
        <v>-2747</v>
      </c>
      <c r="I57" s="38"/>
      <c r="J57" s="57">
        <v>-251</v>
      </c>
      <c r="K57" s="38"/>
      <c r="L57" s="99">
        <v>-2338</v>
      </c>
    </row>
    <row r="58" spans="1:12" ht="20.100000000000001" customHeight="1" x14ac:dyDescent="0.5">
      <c r="A58" s="114" t="s">
        <v>129</v>
      </c>
      <c r="B58" s="115"/>
      <c r="C58" s="114"/>
      <c r="D58" s="39"/>
      <c r="E58" s="38"/>
      <c r="F58" s="57">
        <v>-1685</v>
      </c>
      <c r="G58" s="38"/>
      <c r="H58" s="99">
        <v>-319</v>
      </c>
      <c r="I58" s="38"/>
      <c r="J58" s="57" t="s">
        <v>24</v>
      </c>
      <c r="K58" s="38"/>
      <c r="L58" s="99">
        <v>-90</v>
      </c>
    </row>
    <row r="59" spans="1:12" ht="20.100000000000001" customHeight="1" x14ac:dyDescent="0.5">
      <c r="A59" s="114" t="s">
        <v>130</v>
      </c>
      <c r="B59" s="115"/>
      <c r="C59" s="114"/>
      <c r="D59" s="39"/>
      <c r="E59" s="38"/>
      <c r="F59" s="57" t="s">
        <v>24</v>
      </c>
      <c r="G59" s="38"/>
      <c r="H59" s="99">
        <v>0</v>
      </c>
      <c r="I59" s="38"/>
      <c r="J59" s="57">
        <v>5459</v>
      </c>
      <c r="K59" s="38"/>
      <c r="L59" s="99">
        <v>3750</v>
      </c>
    </row>
    <row r="60" spans="1:12" ht="20.100000000000001" customHeight="1" x14ac:dyDescent="0.5">
      <c r="A60" s="114" t="s">
        <v>149</v>
      </c>
      <c r="B60" s="115"/>
      <c r="C60" s="114"/>
      <c r="D60" s="59"/>
      <c r="E60" s="38"/>
      <c r="F60" s="60">
        <v>395</v>
      </c>
      <c r="G60" s="38"/>
      <c r="H60" s="117">
        <v>156</v>
      </c>
      <c r="I60" s="38"/>
      <c r="J60" s="60">
        <v>326</v>
      </c>
      <c r="K60" s="38"/>
      <c r="L60" s="117">
        <v>96</v>
      </c>
    </row>
    <row r="61" spans="1:12" ht="6" customHeight="1" x14ac:dyDescent="0.5">
      <c r="A61" s="40"/>
      <c r="B61" s="40"/>
      <c r="C61" s="40"/>
      <c r="D61" s="39"/>
      <c r="E61" s="38"/>
      <c r="F61" s="96"/>
      <c r="G61" s="38"/>
      <c r="H61" s="118"/>
      <c r="I61" s="56"/>
      <c r="J61" s="96"/>
      <c r="K61" s="38"/>
      <c r="L61" s="118"/>
    </row>
    <row r="62" spans="1:12" ht="20.100000000000001" customHeight="1" x14ac:dyDescent="0.5">
      <c r="A62" s="38" t="s">
        <v>131</v>
      </c>
      <c r="B62" s="40"/>
      <c r="C62" s="52"/>
      <c r="D62" s="39"/>
      <c r="E62" s="38"/>
      <c r="F62" s="60">
        <f>SUM(F56:F60)</f>
        <v>-1620</v>
      </c>
      <c r="G62" s="38"/>
      <c r="H62" s="117">
        <f>SUM(H56:H60)</f>
        <v>-2906</v>
      </c>
      <c r="I62" s="56"/>
      <c r="J62" s="60">
        <f>SUM(J56:J60)</f>
        <v>5535</v>
      </c>
      <c r="K62" s="38"/>
      <c r="L62" s="117">
        <f>SUM(L56:L60)</f>
        <v>1440</v>
      </c>
    </row>
    <row r="63" spans="1:12" ht="20.100000000000001" customHeight="1" x14ac:dyDescent="0.5">
      <c r="A63" s="40"/>
      <c r="B63" s="40"/>
      <c r="C63" s="40"/>
      <c r="D63" s="39"/>
      <c r="E63" s="38"/>
      <c r="F63" s="98"/>
      <c r="G63" s="38"/>
      <c r="H63" s="99"/>
      <c r="I63" s="56"/>
      <c r="J63" s="98"/>
      <c r="K63" s="38"/>
      <c r="L63" s="99"/>
    </row>
    <row r="64" spans="1:12" ht="20.100000000000001" customHeight="1" x14ac:dyDescent="0.5">
      <c r="A64" s="38" t="s">
        <v>132</v>
      </c>
      <c r="B64" s="40"/>
      <c r="C64" s="40"/>
      <c r="D64" s="39"/>
      <c r="E64" s="38"/>
      <c r="F64" s="93"/>
      <c r="G64" s="38"/>
      <c r="H64" s="141"/>
      <c r="I64" s="56"/>
      <c r="J64" s="93"/>
      <c r="K64" s="38"/>
      <c r="L64" s="141"/>
    </row>
    <row r="65" spans="1:12" ht="20.100000000000001" customHeight="1" x14ac:dyDescent="0.5">
      <c r="A65" s="40" t="s">
        <v>133</v>
      </c>
      <c r="B65" s="52"/>
      <c r="C65" s="40"/>
      <c r="D65" s="39"/>
      <c r="E65" s="38"/>
      <c r="F65" s="57">
        <v>-1410</v>
      </c>
      <c r="G65" s="38"/>
      <c r="H65" s="99">
        <v>-1275</v>
      </c>
      <c r="I65" s="38"/>
      <c r="J65" s="57">
        <v>-1155</v>
      </c>
      <c r="K65" s="38"/>
      <c r="L65" s="99">
        <v>-1013</v>
      </c>
    </row>
    <row r="66" spans="1:12" ht="20.100000000000001" customHeight="1" x14ac:dyDescent="0.5">
      <c r="A66" s="40" t="s">
        <v>134</v>
      </c>
      <c r="B66" s="52"/>
      <c r="C66" s="40"/>
      <c r="D66" s="39"/>
      <c r="E66" s="38"/>
      <c r="F66" s="57">
        <v>-510</v>
      </c>
      <c r="G66" s="38"/>
      <c r="H66" s="99">
        <v>-357</v>
      </c>
      <c r="I66" s="38"/>
      <c r="J66" s="57">
        <v>-417</v>
      </c>
      <c r="K66" s="38"/>
      <c r="L66" s="99">
        <v>-289</v>
      </c>
    </row>
    <row r="67" spans="1:12" ht="20.100000000000001" customHeight="1" x14ac:dyDescent="0.5">
      <c r="A67" s="40" t="s">
        <v>135</v>
      </c>
      <c r="B67" s="52"/>
      <c r="C67" s="40"/>
      <c r="D67" s="39">
        <v>22</v>
      </c>
      <c r="E67" s="38"/>
      <c r="F67" s="57">
        <v>-10800</v>
      </c>
      <c r="G67" s="38"/>
      <c r="H67" s="99">
        <v>-20700</v>
      </c>
      <c r="I67" s="38"/>
      <c r="J67" s="57">
        <v>-10800</v>
      </c>
      <c r="K67" s="38"/>
      <c r="L67" s="99">
        <v>-20700</v>
      </c>
    </row>
    <row r="68" spans="1:12" ht="20.100000000000001" customHeight="1" x14ac:dyDescent="0.5">
      <c r="A68" s="40" t="s">
        <v>179</v>
      </c>
      <c r="B68" s="52"/>
      <c r="C68" s="40"/>
      <c r="D68" s="39">
        <v>19</v>
      </c>
      <c r="E68" s="38"/>
      <c r="F68" s="84">
        <v>152559</v>
      </c>
      <c r="G68" s="38"/>
      <c r="H68" s="150">
        <v>0</v>
      </c>
      <c r="I68" s="38"/>
      <c r="J68" s="60">
        <v>152559</v>
      </c>
      <c r="K68" s="38"/>
      <c r="L68" s="117">
        <v>0</v>
      </c>
    </row>
    <row r="69" spans="1:12" ht="6" customHeight="1" x14ac:dyDescent="0.5">
      <c r="A69" s="40"/>
      <c r="B69" s="40"/>
      <c r="C69" s="40"/>
      <c r="D69" s="39"/>
      <c r="E69" s="38"/>
      <c r="F69" s="96"/>
      <c r="G69" s="38"/>
      <c r="H69" s="118"/>
      <c r="I69" s="56"/>
      <c r="J69" s="96"/>
      <c r="K69" s="38"/>
      <c r="L69" s="118"/>
    </row>
    <row r="70" spans="1:12" ht="20.100000000000001" customHeight="1" x14ac:dyDescent="0.5">
      <c r="A70" s="38" t="s">
        <v>171</v>
      </c>
      <c r="B70" s="40"/>
      <c r="C70" s="52"/>
      <c r="D70" s="39"/>
      <c r="E70" s="38"/>
      <c r="F70" s="60">
        <f>SUM(F65:F69)</f>
        <v>139839</v>
      </c>
      <c r="G70" s="38"/>
      <c r="H70" s="117">
        <f>SUM(H65:H69)</f>
        <v>-22332</v>
      </c>
      <c r="I70" s="56"/>
      <c r="J70" s="60">
        <f>SUM(J65:J69)</f>
        <v>140187</v>
      </c>
      <c r="K70" s="38"/>
      <c r="L70" s="117">
        <f>SUM(L65:L69)</f>
        <v>-22002</v>
      </c>
    </row>
    <row r="71" spans="1:12" ht="20.100000000000001" customHeight="1" x14ac:dyDescent="0.5">
      <c r="A71" s="38"/>
      <c r="B71" s="40"/>
      <c r="C71" s="52"/>
      <c r="D71" s="39"/>
      <c r="E71" s="38"/>
      <c r="F71" s="57"/>
      <c r="G71" s="38"/>
      <c r="H71" s="99"/>
      <c r="I71" s="56"/>
      <c r="J71" s="57"/>
      <c r="K71" s="38"/>
      <c r="L71" s="99"/>
    </row>
    <row r="72" spans="1:12" ht="20.100000000000001" customHeight="1" x14ac:dyDescent="0.5">
      <c r="A72" s="38" t="s">
        <v>172</v>
      </c>
      <c r="B72" s="40"/>
      <c r="C72" s="40"/>
      <c r="D72" s="39"/>
      <c r="E72" s="38"/>
      <c r="F72" s="57">
        <f>F41+F62+F70</f>
        <v>129828</v>
      </c>
      <c r="G72" s="40"/>
      <c r="H72" s="99">
        <f>H41+H62+H70</f>
        <v>-9189</v>
      </c>
      <c r="I72" s="40"/>
      <c r="J72" s="57">
        <f>J41+J62+J70</f>
        <v>140222</v>
      </c>
      <c r="K72" s="39"/>
      <c r="L72" s="99">
        <f>L41+L62+L70</f>
        <v>-9625</v>
      </c>
    </row>
    <row r="73" spans="1:12" ht="20.100000000000001" customHeight="1" x14ac:dyDescent="0.5">
      <c r="A73" s="40" t="s">
        <v>166</v>
      </c>
      <c r="B73" s="40"/>
      <c r="C73" s="40"/>
      <c r="D73" s="39"/>
      <c r="E73" s="38"/>
      <c r="F73" s="60">
        <f>'2-4'!H14</f>
        <v>97002</v>
      </c>
      <c r="G73" s="38"/>
      <c r="H73" s="117">
        <v>99090</v>
      </c>
      <c r="I73" s="38"/>
      <c r="J73" s="60">
        <f>'2-4'!L14</f>
        <v>64845</v>
      </c>
      <c r="K73" s="38"/>
      <c r="L73" s="117">
        <v>63121</v>
      </c>
    </row>
    <row r="74" spans="1:12" ht="6" customHeight="1" x14ac:dyDescent="0.5">
      <c r="A74" s="40"/>
      <c r="B74" s="40"/>
      <c r="C74" s="40"/>
      <c r="D74" s="39"/>
      <c r="E74" s="38"/>
      <c r="F74" s="57"/>
      <c r="G74" s="38"/>
      <c r="H74" s="99"/>
      <c r="I74" s="56"/>
      <c r="J74" s="57"/>
      <c r="K74" s="38"/>
      <c r="L74" s="99"/>
    </row>
    <row r="75" spans="1:12" ht="20.100000000000001" customHeight="1" thickBot="1" x14ac:dyDescent="0.55000000000000004">
      <c r="A75" s="38" t="s">
        <v>167</v>
      </c>
      <c r="B75" s="40"/>
      <c r="C75" s="40"/>
      <c r="D75" s="39"/>
      <c r="E75" s="38"/>
      <c r="F75" s="86">
        <f>SUM(F72:F74)</f>
        <v>226830</v>
      </c>
      <c r="G75" s="38"/>
      <c r="H75" s="144">
        <f>SUM(H72:H74)</f>
        <v>89901</v>
      </c>
      <c r="I75" s="56"/>
      <c r="J75" s="86">
        <f>SUM(J72:J74)</f>
        <v>205067</v>
      </c>
      <c r="K75" s="38"/>
      <c r="L75" s="144">
        <f>SUM(L72:L74)</f>
        <v>53496</v>
      </c>
    </row>
    <row r="76" spans="1:12" ht="20.100000000000001" customHeight="1" thickTop="1" x14ac:dyDescent="0.5">
      <c r="A76" s="40"/>
      <c r="B76" s="40"/>
      <c r="C76" s="40"/>
      <c r="D76" s="39"/>
      <c r="E76" s="38"/>
      <c r="F76" s="57"/>
      <c r="G76" s="40"/>
      <c r="H76" s="99"/>
      <c r="I76" s="39"/>
      <c r="J76" s="57"/>
      <c r="K76" s="40"/>
      <c r="L76" s="99"/>
    </row>
    <row r="77" spans="1:12" ht="20.100000000000001" customHeight="1" x14ac:dyDescent="0.5">
      <c r="A77" s="38" t="s">
        <v>136</v>
      </c>
      <c r="B77" s="40"/>
      <c r="C77" s="40"/>
      <c r="D77" s="39"/>
      <c r="E77" s="38"/>
      <c r="F77" s="57"/>
      <c r="G77" s="38"/>
      <c r="H77" s="99"/>
      <c r="I77" s="56"/>
      <c r="J77" s="57"/>
      <c r="K77" s="38"/>
      <c r="L77" s="99"/>
    </row>
    <row r="78" spans="1:12" ht="20.100000000000001" customHeight="1" x14ac:dyDescent="0.5">
      <c r="A78" s="113" t="s">
        <v>180</v>
      </c>
      <c r="B78" s="115"/>
      <c r="C78" s="115"/>
      <c r="D78" s="39"/>
      <c r="E78" s="38"/>
      <c r="F78" s="57">
        <v>323</v>
      </c>
      <c r="G78" s="38"/>
      <c r="H78" s="99">
        <v>0</v>
      </c>
      <c r="I78" s="38"/>
      <c r="J78" s="57">
        <v>323</v>
      </c>
      <c r="K78" s="40"/>
      <c r="L78" s="99">
        <v>0</v>
      </c>
    </row>
    <row r="79" spans="1:12" ht="20.100000000000001" customHeight="1" x14ac:dyDescent="0.5">
      <c r="A79" s="113" t="s">
        <v>181</v>
      </c>
      <c r="B79" s="115"/>
      <c r="C79" s="115"/>
      <c r="D79" s="39"/>
      <c r="E79" s="38"/>
      <c r="F79" s="57">
        <v>647</v>
      </c>
      <c r="G79" s="38"/>
      <c r="H79" s="99">
        <v>96</v>
      </c>
      <c r="I79" s="38"/>
      <c r="J79" s="57">
        <v>357</v>
      </c>
      <c r="K79" s="40"/>
      <c r="L79" s="99">
        <v>96</v>
      </c>
    </row>
    <row r="80" spans="1:12" ht="20.100000000000001" customHeight="1" x14ac:dyDescent="0.5">
      <c r="A80" s="116" t="s">
        <v>192</v>
      </c>
      <c r="C80" s="115"/>
      <c r="D80" s="39">
        <v>12</v>
      </c>
      <c r="E80" s="38"/>
      <c r="F80" s="57">
        <v>0</v>
      </c>
      <c r="G80" s="38"/>
      <c r="H80" s="99">
        <v>18</v>
      </c>
      <c r="I80" s="38"/>
      <c r="J80" s="57">
        <v>0</v>
      </c>
      <c r="K80" s="40"/>
      <c r="L80" s="99">
        <v>0</v>
      </c>
    </row>
    <row r="81" spans="1:12" ht="20.100000000000001" customHeight="1" x14ac:dyDescent="0.5">
      <c r="A81" s="116" t="s">
        <v>182</v>
      </c>
      <c r="C81" s="115"/>
      <c r="D81" s="39">
        <v>16</v>
      </c>
      <c r="E81" s="38"/>
      <c r="F81" s="57">
        <v>0</v>
      </c>
      <c r="G81" s="38"/>
      <c r="H81" s="99">
        <v>5706</v>
      </c>
      <c r="I81" s="38"/>
      <c r="J81" s="57">
        <v>0</v>
      </c>
      <c r="K81" s="40"/>
      <c r="L81" s="99">
        <v>4406</v>
      </c>
    </row>
    <row r="82" spans="1:12" ht="20.100000000000001" customHeight="1" x14ac:dyDescent="0.5">
      <c r="A82" s="97" t="s">
        <v>183</v>
      </c>
      <c r="C82" s="115"/>
      <c r="D82" s="39">
        <v>14</v>
      </c>
      <c r="E82" s="38"/>
      <c r="F82" s="57">
        <v>7056</v>
      </c>
      <c r="G82" s="38"/>
      <c r="H82" s="99">
        <v>3501</v>
      </c>
      <c r="I82" s="38"/>
      <c r="J82" s="57">
        <v>7056</v>
      </c>
      <c r="K82" s="40"/>
      <c r="L82" s="99">
        <v>3501</v>
      </c>
    </row>
    <row r="83" spans="1:12" ht="20.100000000000001" customHeight="1" x14ac:dyDescent="0.5">
      <c r="A83" s="97"/>
      <c r="B83" s="52"/>
      <c r="C83" s="52"/>
      <c r="D83" s="39"/>
      <c r="E83" s="38"/>
      <c r="F83" s="41"/>
      <c r="G83" s="38"/>
      <c r="H83" s="99"/>
      <c r="I83" s="38"/>
      <c r="J83" s="41"/>
      <c r="K83" s="40"/>
      <c r="L83" s="99"/>
    </row>
    <row r="84" spans="1:12" ht="20.100000000000001" customHeight="1" x14ac:dyDescent="0.5">
      <c r="A84" s="97"/>
      <c r="B84" s="52"/>
      <c r="C84" s="52"/>
      <c r="D84" s="39"/>
      <c r="E84" s="38"/>
      <c r="F84" s="41"/>
      <c r="G84" s="38"/>
      <c r="H84" s="99"/>
      <c r="I84" s="38"/>
      <c r="J84" s="41"/>
      <c r="K84" s="40"/>
      <c r="L84" s="99"/>
    </row>
    <row r="85" spans="1:12" ht="20.100000000000001" customHeight="1" x14ac:dyDescent="0.5">
      <c r="A85" s="97"/>
      <c r="B85" s="52"/>
      <c r="C85" s="52"/>
      <c r="D85" s="39"/>
      <c r="E85" s="38"/>
      <c r="F85" s="41"/>
      <c r="G85" s="38"/>
      <c r="H85" s="99"/>
      <c r="I85" s="38"/>
      <c r="J85" s="41"/>
      <c r="K85" s="40"/>
      <c r="L85" s="99"/>
    </row>
    <row r="86" spans="1:12" ht="20.100000000000001" customHeight="1" x14ac:dyDescent="0.5">
      <c r="A86" s="97"/>
      <c r="B86" s="52"/>
      <c r="C86" s="52"/>
      <c r="D86" s="39"/>
      <c r="E86" s="38"/>
      <c r="F86" s="41"/>
      <c r="G86" s="38"/>
      <c r="H86" s="99"/>
      <c r="I86" s="38"/>
      <c r="J86" s="41"/>
      <c r="K86" s="40"/>
      <c r="L86" s="99"/>
    </row>
    <row r="87" spans="1:12" ht="20.100000000000001" customHeight="1" x14ac:dyDescent="0.5">
      <c r="A87" s="97"/>
      <c r="B87" s="52"/>
      <c r="C87" s="52"/>
      <c r="D87" s="39"/>
      <c r="E87" s="38"/>
      <c r="F87" s="41"/>
      <c r="G87" s="38"/>
      <c r="H87" s="99"/>
      <c r="I87" s="38"/>
      <c r="J87" s="41"/>
      <c r="K87" s="40"/>
      <c r="L87" s="99"/>
    </row>
    <row r="88" spans="1:12" ht="20.100000000000001" customHeight="1" x14ac:dyDescent="0.5">
      <c r="A88" s="97"/>
      <c r="B88" s="52"/>
      <c r="C88" s="52"/>
      <c r="D88" s="39"/>
      <c r="E88" s="38"/>
      <c r="F88" s="41"/>
      <c r="G88" s="38"/>
      <c r="H88" s="99"/>
      <c r="I88" s="38"/>
      <c r="J88" s="41"/>
      <c r="K88" s="40"/>
      <c r="L88" s="99"/>
    </row>
    <row r="89" spans="1:12" ht="20.100000000000001" customHeight="1" x14ac:dyDescent="0.5">
      <c r="A89" s="97"/>
      <c r="B89" s="52"/>
      <c r="C89" s="52"/>
      <c r="D89" s="39"/>
      <c r="E89" s="38"/>
      <c r="F89" s="41"/>
      <c r="G89" s="38"/>
      <c r="H89" s="99"/>
      <c r="I89" s="38"/>
      <c r="J89" s="41"/>
      <c r="K89" s="40"/>
      <c r="L89" s="99"/>
    </row>
    <row r="90" spans="1:12" ht="20.100000000000001" customHeight="1" x14ac:dyDescent="0.5">
      <c r="A90" s="97"/>
      <c r="B90" s="52"/>
      <c r="C90" s="52"/>
      <c r="D90" s="39"/>
      <c r="E90" s="38"/>
      <c r="F90" s="41"/>
      <c r="G90" s="38"/>
      <c r="H90" s="99"/>
      <c r="I90" s="38"/>
      <c r="J90" s="41"/>
      <c r="K90" s="40"/>
      <c r="L90" s="99"/>
    </row>
    <row r="91" spans="1:12" ht="19.5" customHeight="1" x14ac:dyDescent="0.5">
      <c r="A91" s="97"/>
      <c r="B91" s="52"/>
      <c r="C91" s="52"/>
      <c r="D91" s="39"/>
      <c r="E91" s="38"/>
      <c r="F91" s="41"/>
      <c r="G91" s="38"/>
      <c r="H91" s="99"/>
      <c r="I91" s="38"/>
      <c r="J91" s="41"/>
      <c r="K91" s="40"/>
      <c r="L91" s="99"/>
    </row>
    <row r="92" spans="1:12" ht="21.9" customHeight="1" x14ac:dyDescent="0.5">
      <c r="A92" s="170" t="s">
        <v>33</v>
      </c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170"/>
    </row>
  </sheetData>
  <mergeCells count="7">
    <mergeCell ref="A92:L92"/>
    <mergeCell ref="J1:L1"/>
    <mergeCell ref="F5:H5"/>
    <mergeCell ref="J5:L5"/>
    <mergeCell ref="A46:L46"/>
    <mergeCell ref="F51:H51"/>
    <mergeCell ref="J51:L51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New,Regular"&amp;14&amp;P</oddFooter>
  </headerFooter>
  <rowBreaks count="1" manualBreakCount="1">
    <brk id="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 (3m) </vt:lpstr>
      <vt:lpstr>6 (6M)</vt:lpstr>
      <vt:lpstr>7 </vt:lpstr>
      <vt:lpstr>8</vt:lpstr>
      <vt:lpstr>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Kodchawan Srikaewpraphan (TH)</dc:creator>
  <cp:lastModifiedBy>Pimchanok Chokchaiwong (TH)</cp:lastModifiedBy>
  <cp:lastPrinted>2024-08-07T02:31:42Z</cp:lastPrinted>
  <dcterms:created xsi:type="dcterms:W3CDTF">2024-04-26T04:15:59Z</dcterms:created>
  <dcterms:modified xsi:type="dcterms:W3CDTF">2024-08-07T05:06:13Z</dcterms:modified>
</cp:coreProperties>
</file>